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cities-my.sharepoint.com/personal/trutten_orcities_org/Documents/IGR/2021 session/"/>
    </mc:Choice>
  </mc:AlternateContent>
  <xr:revisionPtr revIDLastSave="0" documentId="8_{84F59938-143A-4782-ACF1-571C2D51BD3B}" xr6:coauthVersionLast="45" xr6:coauthVersionMax="45" xr10:uidLastSave="{00000000-0000-0000-0000-000000000000}"/>
  <bookViews>
    <workbookView xWindow="-110" yWindow="-110" windowWidth="19420" windowHeight="10420" xr2:uid="{0742C6E3-104A-4F08-8EBD-062159C340E9}"/>
  </bookViews>
  <sheets>
    <sheet name="Region 1" sheetId="14" r:id="rId1"/>
    <sheet name="Region 2" sheetId="4" r:id="rId2"/>
    <sheet name="Region 3" sheetId="15" r:id="rId3"/>
    <sheet name="Region 4" sheetId="8" r:id="rId4"/>
    <sheet name="Region 5" sheetId="16" r:id="rId5"/>
    <sheet name="Region 6" sheetId="9" r:id="rId6"/>
    <sheet name="Region 7" sheetId="17" r:id="rId7"/>
    <sheet name="Region 8" sheetId="18" r:id="rId8"/>
    <sheet name="Region 9" sheetId="6" r:id="rId9"/>
    <sheet name="Region 10" sheetId="19" r:id="rId10"/>
    <sheet name="Region 11" sheetId="20" r:id="rId11"/>
    <sheet name="Region 12" sheetId="21" r:id="rId12"/>
    <sheet name="Region 13" sheetId="22" r:id="rId13"/>
    <sheet name="Region 14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2" l="1"/>
  <c r="G29" i="22" s="1"/>
  <c r="E26" i="22"/>
  <c r="G26" i="22" s="1"/>
  <c r="G24" i="22"/>
  <c r="E21" i="22"/>
  <c r="E16" i="22"/>
  <c r="E10" i="22"/>
  <c r="E9" i="22"/>
  <c r="E8" i="22"/>
  <c r="E7" i="22"/>
  <c r="G7" i="22" s="1"/>
  <c r="D24" i="22"/>
  <c r="G19" i="22"/>
  <c r="D19" i="22"/>
  <c r="G16" i="22"/>
  <c r="H16" i="22" s="1"/>
  <c r="D16" i="22"/>
  <c r="G6" i="22"/>
  <c r="D6" i="22"/>
  <c r="D29" i="22"/>
  <c r="G28" i="22"/>
  <c r="D28" i="22"/>
  <c r="G27" i="22"/>
  <c r="D27" i="22"/>
  <c r="D26" i="22"/>
  <c r="G25" i="22"/>
  <c r="D25" i="22"/>
  <c r="G23" i="22"/>
  <c r="D23" i="22"/>
  <c r="G22" i="22"/>
  <c r="D22" i="22"/>
  <c r="G21" i="22"/>
  <c r="D21" i="22"/>
  <c r="G20" i="22"/>
  <c r="D20" i="22"/>
  <c r="G18" i="22"/>
  <c r="D18" i="22"/>
  <c r="D17" i="22"/>
  <c r="G15" i="22"/>
  <c r="D15" i="22"/>
  <c r="G14" i="22"/>
  <c r="D14" i="22"/>
  <c r="D13" i="22"/>
  <c r="D12" i="22"/>
  <c r="G11" i="22"/>
  <c r="D11" i="22"/>
  <c r="G10" i="22"/>
  <c r="D10" i="22"/>
  <c r="G9" i="22"/>
  <c r="D9" i="22"/>
  <c r="G8" i="22"/>
  <c r="D8" i="22"/>
  <c r="D7" i="22"/>
  <c r="G6" i="21"/>
  <c r="D6" i="21"/>
  <c r="G18" i="21"/>
  <c r="D18" i="21"/>
  <c r="G17" i="21"/>
  <c r="D17" i="21"/>
  <c r="G16" i="21"/>
  <c r="D16" i="21"/>
  <c r="G15" i="21"/>
  <c r="D15" i="21"/>
  <c r="G14" i="21"/>
  <c r="D14" i="21"/>
  <c r="G13" i="21"/>
  <c r="D13" i="21"/>
  <c r="G12" i="21"/>
  <c r="D12" i="21"/>
  <c r="D11" i="21"/>
  <c r="G10" i="21"/>
  <c r="D10" i="21"/>
  <c r="G9" i="21"/>
  <c r="D9" i="21"/>
  <c r="D8" i="21"/>
  <c r="D7" i="21"/>
  <c r="E18" i="20"/>
  <c r="E8" i="20"/>
  <c r="G8" i="20" s="1"/>
  <c r="E6" i="20"/>
  <c r="G6" i="20" s="1"/>
  <c r="G21" i="20"/>
  <c r="D21" i="20"/>
  <c r="G19" i="20"/>
  <c r="D19" i="20"/>
  <c r="G25" i="20"/>
  <c r="D25" i="20"/>
  <c r="G24" i="20"/>
  <c r="D24" i="20"/>
  <c r="G23" i="20"/>
  <c r="D23" i="20"/>
  <c r="G22" i="20"/>
  <c r="D22" i="20"/>
  <c r="G20" i="20"/>
  <c r="D20" i="20"/>
  <c r="G18" i="20"/>
  <c r="D18" i="20"/>
  <c r="G17" i="20"/>
  <c r="D17" i="20"/>
  <c r="G16" i="20"/>
  <c r="D16" i="20"/>
  <c r="D15" i="20"/>
  <c r="G14" i="20"/>
  <c r="D14" i="20"/>
  <c r="H14" i="20" s="1"/>
  <c r="G13" i="20"/>
  <c r="D13" i="20"/>
  <c r="D12" i="20"/>
  <c r="D11" i="20"/>
  <c r="G10" i="20"/>
  <c r="D10" i="20"/>
  <c r="G9" i="20"/>
  <c r="D9" i="20"/>
  <c r="D8" i="20"/>
  <c r="G7" i="20"/>
  <c r="D7" i="20"/>
  <c r="D6" i="20"/>
  <c r="G21" i="19"/>
  <c r="H21" i="19" s="1"/>
  <c r="D21" i="19"/>
  <c r="G7" i="19"/>
  <c r="D7" i="19"/>
  <c r="H24" i="22" l="1"/>
  <c r="H19" i="20"/>
  <c r="H23" i="22"/>
  <c r="H19" i="22"/>
  <c r="H6" i="22"/>
  <c r="H22" i="22"/>
  <c r="H27" i="22"/>
  <c r="H18" i="22"/>
  <c r="H21" i="22"/>
  <c r="H26" i="22"/>
  <c r="H9" i="22"/>
  <c r="H14" i="22"/>
  <c r="H28" i="22"/>
  <c r="H25" i="22"/>
  <c r="H7" i="22"/>
  <c r="H11" i="22"/>
  <c r="H29" i="22"/>
  <c r="H8" i="22"/>
  <c r="H10" i="22"/>
  <c r="H15" i="22"/>
  <c r="H20" i="22"/>
  <c r="H16" i="21"/>
  <c r="H15" i="21"/>
  <c r="H10" i="21"/>
  <c r="H12" i="21"/>
  <c r="H14" i="21"/>
  <c r="H17" i="21"/>
  <c r="H13" i="21"/>
  <c r="H9" i="21"/>
  <c r="H18" i="21"/>
  <c r="H6" i="21"/>
  <c r="H21" i="20"/>
  <c r="H18" i="20"/>
  <c r="H22" i="20"/>
  <c r="H8" i="20"/>
  <c r="H25" i="20"/>
  <c r="H9" i="20"/>
  <c r="H13" i="20"/>
  <c r="H17" i="20"/>
  <c r="H24" i="20"/>
  <c r="H6" i="20"/>
  <c r="H10" i="20"/>
  <c r="H16" i="20"/>
  <c r="H23" i="20"/>
  <c r="H20" i="20"/>
  <c r="H7" i="20"/>
  <c r="H7" i="19"/>
  <c r="G6" i="19"/>
  <c r="D6" i="19"/>
  <c r="G22" i="19"/>
  <c r="D22" i="19"/>
  <c r="G20" i="19"/>
  <c r="D20" i="19"/>
  <c r="G19" i="19"/>
  <c r="H19" i="19" s="1"/>
  <c r="D19" i="19"/>
  <c r="G18" i="19"/>
  <c r="D18" i="19"/>
  <c r="G17" i="19"/>
  <c r="D17" i="19"/>
  <c r="G16" i="19"/>
  <c r="D16" i="19"/>
  <c r="G15" i="19"/>
  <c r="D15" i="19"/>
  <c r="G14" i="19"/>
  <c r="D14" i="19"/>
  <c r="G13" i="19"/>
  <c r="D13" i="19"/>
  <c r="D12" i="19"/>
  <c r="G11" i="19"/>
  <c r="D11" i="19"/>
  <c r="G10" i="19"/>
  <c r="D10" i="19"/>
  <c r="D9" i="19"/>
  <c r="D8" i="19"/>
  <c r="G28" i="18"/>
  <c r="E25" i="18"/>
  <c r="G25" i="18" s="1"/>
  <c r="E7" i="18"/>
  <c r="D28" i="18"/>
  <c r="G22" i="18"/>
  <c r="D22" i="18"/>
  <c r="G15" i="18"/>
  <c r="D15" i="18"/>
  <c r="E29" i="18"/>
  <c r="G29" i="18" s="1"/>
  <c r="D29" i="18"/>
  <c r="G27" i="18"/>
  <c r="D27" i="18"/>
  <c r="G26" i="18"/>
  <c r="D26" i="18"/>
  <c r="D25" i="18"/>
  <c r="G24" i="18"/>
  <c r="D24" i="18"/>
  <c r="G23" i="18"/>
  <c r="D23" i="18"/>
  <c r="G21" i="18"/>
  <c r="D21" i="18"/>
  <c r="G20" i="18"/>
  <c r="D20" i="18"/>
  <c r="G19" i="18"/>
  <c r="D19" i="18"/>
  <c r="G18" i="18"/>
  <c r="D18" i="18"/>
  <c r="G17" i="18"/>
  <c r="D17" i="18"/>
  <c r="D16" i="18"/>
  <c r="G14" i="18"/>
  <c r="D14" i="18"/>
  <c r="G13" i="18"/>
  <c r="D13" i="18"/>
  <c r="D12" i="18"/>
  <c r="D11" i="18"/>
  <c r="G10" i="18"/>
  <c r="D10" i="18"/>
  <c r="G9" i="18"/>
  <c r="D9" i="18"/>
  <c r="G8" i="18"/>
  <c r="D8" i="18"/>
  <c r="G7" i="18"/>
  <c r="D7" i="18"/>
  <c r="G6" i="18"/>
  <c r="D6" i="18"/>
  <c r="E7" i="17"/>
  <c r="G15" i="17"/>
  <c r="D15" i="17"/>
  <c r="G6" i="17"/>
  <c r="D6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D14" i="17"/>
  <c r="G13" i="17"/>
  <c r="D13" i="17"/>
  <c r="G12" i="17"/>
  <c r="D12" i="17"/>
  <c r="D11" i="17"/>
  <c r="D10" i="17"/>
  <c r="G9" i="17"/>
  <c r="D9" i="17"/>
  <c r="G8" i="17"/>
  <c r="D8" i="17"/>
  <c r="G7" i="17"/>
  <c r="D7" i="17"/>
  <c r="G15" i="16"/>
  <c r="D15" i="16"/>
  <c r="G14" i="16"/>
  <c r="D14" i="16"/>
  <c r="G13" i="16"/>
  <c r="H13" i="16" s="1"/>
  <c r="D13" i="16"/>
  <c r="G12" i="16"/>
  <c r="D12" i="16"/>
  <c r="G11" i="16"/>
  <c r="D11" i="16"/>
  <c r="D10" i="16"/>
  <c r="G9" i="16"/>
  <c r="D9" i="16"/>
  <c r="G8" i="16"/>
  <c r="D8" i="16"/>
  <c r="D7" i="16"/>
  <c r="D6" i="16"/>
  <c r="E11" i="15"/>
  <c r="G11" i="15" s="1"/>
  <c r="D11" i="15"/>
  <c r="G17" i="15"/>
  <c r="D17" i="15"/>
  <c r="G16" i="15"/>
  <c r="D16" i="15"/>
  <c r="G15" i="15"/>
  <c r="D15" i="15"/>
  <c r="G14" i="15"/>
  <c r="D14" i="15"/>
  <c r="G13" i="15"/>
  <c r="D13" i="15"/>
  <c r="D12" i="15"/>
  <c r="G10" i="15"/>
  <c r="D10" i="15"/>
  <c r="G9" i="15"/>
  <c r="D9" i="15"/>
  <c r="D8" i="15"/>
  <c r="D7" i="15"/>
  <c r="G6" i="15"/>
  <c r="D6" i="15"/>
  <c r="E10" i="14"/>
  <c r="G10" i="14" s="1"/>
  <c r="D10" i="14"/>
  <c r="G16" i="14"/>
  <c r="D16" i="14"/>
  <c r="G15" i="14"/>
  <c r="D15" i="14"/>
  <c r="G14" i="14"/>
  <c r="D14" i="14"/>
  <c r="G13" i="14"/>
  <c r="D13" i="14"/>
  <c r="G12" i="14"/>
  <c r="D12" i="14"/>
  <c r="D11" i="14"/>
  <c r="G9" i="14"/>
  <c r="D9" i="14"/>
  <c r="G8" i="14"/>
  <c r="D8" i="14"/>
  <c r="D7" i="14"/>
  <c r="D6" i="14"/>
  <c r="H25" i="18" l="1"/>
  <c r="H28" i="18"/>
  <c r="H10" i="19"/>
  <c r="H15" i="19"/>
  <c r="H14" i="19"/>
  <c r="H16" i="19"/>
  <c r="H11" i="19"/>
  <c r="H17" i="19"/>
  <c r="H6" i="19"/>
  <c r="H22" i="19"/>
  <c r="H13" i="19"/>
  <c r="H18" i="19"/>
  <c r="H20" i="19"/>
  <c r="H22" i="18"/>
  <c r="H15" i="18"/>
  <c r="H23" i="18"/>
  <c r="H14" i="18"/>
  <c r="H10" i="18"/>
  <c r="H29" i="18"/>
  <c r="H17" i="18"/>
  <c r="H8" i="18"/>
  <c r="H26" i="18"/>
  <c r="H24" i="18"/>
  <c r="H21" i="18"/>
  <c r="H19" i="18"/>
  <c r="H6" i="18"/>
  <c r="H9" i="18"/>
  <c r="H27" i="18"/>
  <c r="H20" i="18"/>
  <c r="H7" i="18"/>
  <c r="H13" i="18"/>
  <c r="H18" i="18"/>
  <c r="H13" i="17"/>
  <c r="H15" i="17"/>
  <c r="H21" i="17"/>
  <c r="H18" i="17"/>
  <c r="H6" i="17"/>
  <c r="H7" i="17"/>
  <c r="H20" i="17"/>
  <c r="H8" i="17"/>
  <c r="H19" i="17"/>
  <c r="H17" i="17"/>
  <c r="H9" i="17"/>
  <c r="H12" i="17"/>
  <c r="H16" i="17"/>
  <c r="H9" i="16"/>
  <c r="H11" i="16"/>
  <c r="H15" i="16"/>
  <c r="H12" i="16"/>
  <c r="H14" i="16"/>
  <c r="H8" i="16"/>
  <c r="H13" i="15"/>
  <c r="H11" i="15"/>
  <c r="H17" i="15"/>
  <c r="H10" i="15"/>
  <c r="H9" i="15"/>
  <c r="H14" i="15"/>
  <c r="H16" i="15"/>
  <c r="H15" i="15"/>
  <c r="H6" i="15"/>
  <c r="H15" i="14"/>
  <c r="H10" i="14"/>
  <c r="H8" i="14"/>
  <c r="H13" i="14"/>
  <c r="H9" i="14"/>
  <c r="H12" i="14"/>
  <c r="H14" i="14"/>
  <c r="H16" i="14"/>
  <c r="E30" i="12"/>
  <c r="E27" i="12"/>
  <c r="G27" i="12" s="1"/>
  <c r="E23" i="12"/>
  <c r="E22" i="12"/>
  <c r="G22" i="12" s="1"/>
  <c r="H22" i="12" s="1"/>
  <c r="E20" i="12"/>
  <c r="E11" i="12"/>
  <c r="E10" i="12"/>
  <c r="E9" i="12"/>
  <c r="E8" i="12"/>
  <c r="G8" i="12" s="1"/>
  <c r="H8" i="12" s="1"/>
  <c r="E7" i="12"/>
  <c r="G7" i="12" s="1"/>
  <c r="H7" i="12" s="1"/>
  <c r="G29" i="12"/>
  <c r="D29" i="12"/>
  <c r="G28" i="12"/>
  <c r="D28" i="12"/>
  <c r="G26" i="12"/>
  <c r="D26" i="12"/>
  <c r="D22" i="12"/>
  <c r="G20" i="12"/>
  <c r="D20" i="12"/>
  <c r="G19" i="12"/>
  <c r="D19" i="12"/>
  <c r="G15" i="12"/>
  <c r="D15" i="12"/>
  <c r="D12" i="12"/>
  <c r="D11" i="12"/>
  <c r="G12" i="12"/>
  <c r="G11" i="12"/>
  <c r="H11" i="12" s="1"/>
  <c r="G10" i="12"/>
  <c r="H10" i="12" s="1"/>
  <c r="D10" i="12"/>
  <c r="D8" i="12"/>
  <c r="D7" i="12"/>
  <c r="G6" i="12"/>
  <c r="D6" i="12"/>
  <c r="G30" i="12"/>
  <c r="D30" i="12"/>
  <c r="D27" i="12"/>
  <c r="G25" i="12"/>
  <c r="H25" i="12" s="1"/>
  <c r="D25" i="12"/>
  <c r="G24" i="12"/>
  <c r="D24" i="12"/>
  <c r="G23" i="12"/>
  <c r="D23" i="12"/>
  <c r="G21" i="12"/>
  <c r="D21" i="12"/>
  <c r="D18" i="12"/>
  <c r="G17" i="12"/>
  <c r="D17" i="12"/>
  <c r="G16" i="12"/>
  <c r="D16" i="12"/>
  <c r="D14" i="12"/>
  <c r="D13" i="12"/>
  <c r="G9" i="12"/>
  <c r="D9" i="12"/>
  <c r="G16" i="6"/>
  <c r="D16" i="6"/>
  <c r="G12" i="6"/>
  <c r="D12" i="6"/>
  <c r="G6" i="6"/>
  <c r="G26" i="9"/>
  <c r="D26" i="9"/>
  <c r="G25" i="9"/>
  <c r="H25" i="9" s="1"/>
  <c r="D25" i="9"/>
  <c r="G24" i="9"/>
  <c r="H24" i="9" s="1"/>
  <c r="D24" i="9"/>
  <c r="G23" i="9"/>
  <c r="H23" i="9" s="1"/>
  <c r="D23" i="9"/>
  <c r="E22" i="9"/>
  <c r="G22" i="9" s="1"/>
  <c r="H22" i="9" s="1"/>
  <c r="D22" i="9"/>
  <c r="G21" i="9"/>
  <c r="D21" i="9"/>
  <c r="G20" i="9"/>
  <c r="H20" i="9" s="1"/>
  <c r="D20" i="9"/>
  <c r="H19" i="9"/>
  <c r="G19" i="9"/>
  <c r="D19" i="9"/>
  <c r="G18" i="9"/>
  <c r="H18" i="9" s="1"/>
  <c r="D18" i="9"/>
  <c r="G17" i="9"/>
  <c r="D17" i="9"/>
  <c r="G16" i="9"/>
  <c r="D16" i="9"/>
  <c r="G15" i="9"/>
  <c r="D15" i="9"/>
  <c r="D14" i="9"/>
  <c r="E13" i="9"/>
  <c r="G13" i="9" s="1"/>
  <c r="D13" i="9"/>
  <c r="G12" i="9"/>
  <c r="H12" i="9" s="1"/>
  <c r="D12" i="9"/>
  <c r="D11" i="9"/>
  <c r="D10" i="9"/>
  <c r="G9" i="9"/>
  <c r="H9" i="9" s="1"/>
  <c r="D9" i="9"/>
  <c r="G8" i="9"/>
  <c r="D8" i="9"/>
  <c r="G7" i="9"/>
  <c r="E7" i="9"/>
  <c r="D7" i="9"/>
  <c r="E6" i="9"/>
  <c r="G6" i="9" s="1"/>
  <c r="D6" i="9"/>
  <c r="G10" i="6"/>
  <c r="G15" i="6"/>
  <c r="G14" i="6"/>
  <c r="D15" i="6"/>
  <c r="D14" i="6"/>
  <c r="G19" i="8"/>
  <c r="H19" i="8" s="1"/>
  <c r="D19" i="8"/>
  <c r="G18" i="8"/>
  <c r="D18" i="8"/>
  <c r="G17" i="8"/>
  <c r="H17" i="8" s="1"/>
  <c r="D17" i="8"/>
  <c r="G16" i="8"/>
  <c r="D16" i="8"/>
  <c r="H16" i="8" s="1"/>
  <c r="G15" i="8"/>
  <c r="H15" i="8" s="1"/>
  <c r="D15" i="8"/>
  <c r="G14" i="8"/>
  <c r="H14" i="8" s="1"/>
  <c r="D14" i="8"/>
  <c r="D13" i="8"/>
  <c r="E12" i="8"/>
  <c r="G12" i="8" s="1"/>
  <c r="H12" i="8" s="1"/>
  <c r="D12" i="8"/>
  <c r="G11" i="8"/>
  <c r="D11" i="8"/>
  <c r="G10" i="8"/>
  <c r="H10" i="8" s="1"/>
  <c r="D10" i="8"/>
  <c r="D9" i="8"/>
  <c r="D8" i="8"/>
  <c r="G7" i="8"/>
  <c r="H7" i="8" s="1"/>
  <c r="D7" i="8"/>
  <c r="E6" i="8"/>
  <c r="G6" i="8" s="1"/>
  <c r="D6" i="8"/>
  <c r="G17" i="6"/>
  <c r="D17" i="6"/>
  <c r="G13" i="6"/>
  <c r="D13" i="6"/>
  <c r="D11" i="6"/>
  <c r="D10" i="6"/>
  <c r="G9" i="6"/>
  <c r="D9" i="6"/>
  <c r="D8" i="6"/>
  <c r="D7" i="6"/>
  <c r="D6" i="6"/>
  <c r="G15" i="4"/>
  <c r="D15" i="4"/>
  <c r="G14" i="4"/>
  <c r="D14" i="4"/>
  <c r="H13" i="4"/>
  <c r="G13" i="4"/>
  <c r="D13" i="4"/>
  <c r="G12" i="4"/>
  <c r="D12" i="4"/>
  <c r="H12" i="4" s="1"/>
  <c r="D11" i="4"/>
  <c r="G10" i="4"/>
  <c r="D10" i="4"/>
  <c r="G9" i="4"/>
  <c r="H9" i="4" s="1"/>
  <c r="D9" i="4"/>
  <c r="D8" i="4"/>
  <c r="D7" i="4"/>
  <c r="G6" i="4"/>
  <c r="H6" i="4" s="1"/>
  <c r="D6" i="4"/>
  <c r="H15" i="4" l="1"/>
  <c r="H16" i="9"/>
  <c r="H23" i="12"/>
  <c r="H12" i="12"/>
  <c r="H20" i="12"/>
  <c r="H29" i="12"/>
  <c r="H7" i="9"/>
  <c r="H27" i="12"/>
  <c r="H17" i="9"/>
  <c r="H24" i="12"/>
  <c r="H8" i="9"/>
  <c r="H13" i="9"/>
  <c r="H21" i="9"/>
  <c r="H26" i="12"/>
  <c r="H10" i="4"/>
  <c r="H6" i="8"/>
  <c r="H11" i="8"/>
  <c r="H18" i="8"/>
  <c r="H14" i="4"/>
  <c r="H6" i="9"/>
  <c r="H15" i="9"/>
  <c r="H26" i="9"/>
  <c r="H21" i="12"/>
  <c r="H30" i="12"/>
  <c r="H19" i="12"/>
  <c r="H28" i="12"/>
  <c r="H15" i="12"/>
  <c r="H6" i="12"/>
  <c r="H17" i="12"/>
  <c r="H16" i="12"/>
  <c r="H9" i="12"/>
  <c r="H16" i="6"/>
  <c r="H12" i="6"/>
  <c r="H15" i="6"/>
  <c r="H14" i="6"/>
  <c r="H17" i="6"/>
  <c r="H9" i="6"/>
  <c r="H10" i="6"/>
  <c r="H13" i="6"/>
  <c r="H6" i="6"/>
</calcChain>
</file>

<file path=xl/sharedStrings.xml><?xml version="1.0" encoding="utf-8"?>
<sst xmlns="http://schemas.openxmlformats.org/spreadsheetml/2006/main" count="612" uniqueCount="123">
  <si>
    <t>Occupation</t>
  </si>
  <si>
    <t>Current PWR Hourly Rate</t>
  </si>
  <si>
    <t>Current PWR Fringe Rate</t>
  </si>
  <si>
    <t>Total PWR Rate (Hourly+Fringe)</t>
  </si>
  <si>
    <t>Current CBA Hourly Rate</t>
  </si>
  <si>
    <t>Current CBA Fringe Rate</t>
  </si>
  <si>
    <t>Total CBA Rate (Hourly+Fringe)</t>
  </si>
  <si>
    <t>Difference 
(CBA Total/ Current Total)</t>
  </si>
  <si>
    <t>Fence Constructor (non-metal)</t>
  </si>
  <si>
    <t>Fence Erector (metal)</t>
  </si>
  <si>
    <t>Hazardous Materials Handler</t>
  </si>
  <si>
    <t>Ironworker</t>
  </si>
  <si>
    <t>Landscape Laborer</t>
  </si>
  <si>
    <t>Painter</t>
  </si>
  <si>
    <t>Plasterer and Stucco Mason</t>
  </si>
  <si>
    <t>Roofer</t>
  </si>
  <si>
    <t>Tender to Plasterer and Stucco Mason</t>
  </si>
  <si>
    <t>Truck Driver - All Groups</t>
  </si>
  <si>
    <t>N/A</t>
  </si>
  <si>
    <t>Highway and Parking Striper (day shift)</t>
  </si>
  <si>
    <t>Notes</t>
  </si>
  <si>
    <t>Tender to Mason Trades</t>
  </si>
  <si>
    <t>Region #2 Clackamas, Multnomah, and Washington Counties</t>
  </si>
  <si>
    <t>Boilermaker</t>
  </si>
  <si>
    <t>Limited Energy Technician</t>
  </si>
  <si>
    <t>Testing, Adjusting, and Balancing Tech</t>
  </si>
  <si>
    <t>Rates are for a commercial development in Beaverton city limits</t>
  </si>
  <si>
    <t>Region #4 Benton, Lincoln, and Linn Counties</t>
  </si>
  <si>
    <t>Rates are for a commercial development in Corvallis city limits</t>
  </si>
  <si>
    <t>Dredger</t>
  </si>
  <si>
    <t>Elevator Constructor, Installer, and Mechanic</t>
  </si>
  <si>
    <t>Line Constructor</t>
  </si>
  <si>
    <t>Testing, Adjusting, and Balancing Technician</t>
  </si>
  <si>
    <t>Mechanic, Area 2</t>
  </si>
  <si>
    <t>Zone 3 from Portland dispatch center</t>
  </si>
  <si>
    <t>Area 4</t>
  </si>
  <si>
    <t>Group 2 lineman, Area 1</t>
  </si>
  <si>
    <t>Group 6</t>
  </si>
  <si>
    <t>Region #6 Douglas County</t>
  </si>
  <si>
    <t>Rates are for a commercial development in Reedsport city limits</t>
  </si>
  <si>
    <t>Cement Mason</t>
  </si>
  <si>
    <t>Drywall, Lather, &amp; Ceiling Installer</t>
  </si>
  <si>
    <t>Drywall Taper</t>
  </si>
  <si>
    <t>Marble Setter</t>
  </si>
  <si>
    <t>Plumber/Pipefitter/Steamfitter</t>
  </si>
  <si>
    <t>Soft Floor Layer</t>
  </si>
  <si>
    <t>Tilesetter</t>
  </si>
  <si>
    <t>Group 1, Zone B</t>
  </si>
  <si>
    <t>Fill equipment operator, Zone C</t>
  </si>
  <si>
    <t>Zone 4 from Medford dispatch center</t>
  </si>
  <si>
    <t>Area 3</t>
  </si>
  <si>
    <t>Plasterer</t>
  </si>
  <si>
    <t>Handling coal tar pitch</t>
  </si>
  <si>
    <t>Zone B</t>
  </si>
  <si>
    <t>Millwright</t>
  </si>
  <si>
    <t>Group 1, Zone C</t>
  </si>
  <si>
    <t>Carpenter Group 3, Zone G</t>
  </si>
  <si>
    <t>Bricklayer/Stonemason</t>
  </si>
  <si>
    <t>Group 1</t>
  </si>
  <si>
    <t>Rates are for a commercial development in The Dalles city limits</t>
  </si>
  <si>
    <t>Region #9 Hood River, Sherman, and Wasco Counties</t>
  </si>
  <si>
    <t>Region #14 Harney and Malheur Counties</t>
  </si>
  <si>
    <t>Bridge and Highway Carpenter</t>
  </si>
  <si>
    <t>Carpenter Group 1 &amp; 2</t>
  </si>
  <si>
    <t>Drywall Installer</t>
  </si>
  <si>
    <t>Electrician</t>
  </si>
  <si>
    <t>Glazier</t>
  </si>
  <si>
    <t>Piledriver</t>
  </si>
  <si>
    <t>Rates are for a commercial development in Burns city limits</t>
  </si>
  <si>
    <t>Carpenter Group 5, Zone G</t>
  </si>
  <si>
    <t>Carpenter Group 2, Zone G</t>
  </si>
  <si>
    <t>Zone D</t>
  </si>
  <si>
    <t>Zone G</t>
  </si>
  <si>
    <t>Area 6</t>
  </si>
  <si>
    <t>Area 6, Day shift</t>
  </si>
  <si>
    <t>Carpenter Group 6, Zone G</t>
  </si>
  <si>
    <t>Plasterer, Zone D</t>
  </si>
  <si>
    <t>Handling coal tar pitch, Area 2</t>
  </si>
  <si>
    <t>HVAC, Area 6. If plumbing, total CBA rate is $52.57.</t>
  </si>
  <si>
    <t>Group 6, Zone E</t>
  </si>
  <si>
    <t>Rates are for a commercial development in Astoria city limits</t>
  </si>
  <si>
    <t>Plasterer, Zone A</t>
  </si>
  <si>
    <t>Handling coal tar pitch, Area 1</t>
  </si>
  <si>
    <t>Zone A</t>
  </si>
  <si>
    <t>Group 6, Zone A</t>
  </si>
  <si>
    <t>Region #1 Clatsop, Columbia, and Tillamook Counties</t>
  </si>
  <si>
    <t>Region #3 Marion, Polk, and Yamhill Counties</t>
  </si>
  <si>
    <t>Rates are for a commercial development in Dallas city limits</t>
  </si>
  <si>
    <t>Sheet Metal Worker</t>
  </si>
  <si>
    <t>Area 1</t>
  </si>
  <si>
    <t>Region #5 Lane County</t>
  </si>
  <si>
    <t>Rates are for a commercial development in Eugene city limits</t>
  </si>
  <si>
    <t>HVAC, Area 4. If plumbing, total CBA rate is $80.16.</t>
  </si>
  <si>
    <t>Region #7 Coos and Curry Counties</t>
  </si>
  <si>
    <t>Rates are for a commercial development in Bandon city limits</t>
  </si>
  <si>
    <t>Carpenter Group 3</t>
  </si>
  <si>
    <t>HVAC, Area 5. If plumbing, total CBA rate is $80.16.</t>
  </si>
  <si>
    <t>HVAC, Area 1. If plumbing, total CBA rate is $80.16.</t>
  </si>
  <si>
    <t>HVAC, Area 1. If plumbing, total CBA rate is $80.16</t>
  </si>
  <si>
    <t>Region #8 Jackson and Josephine Counties</t>
  </si>
  <si>
    <t>Rates are for a commercial development in Grants Pass city limits</t>
  </si>
  <si>
    <t>Tile Finisher</t>
  </si>
  <si>
    <t>Carpenter Group 2</t>
  </si>
  <si>
    <t>HVAC, Area 6. If plumbing, total CBA rate is $80.16.</t>
  </si>
  <si>
    <t>Region #10 Crook, Deschutes, and Jefferson Counties</t>
  </si>
  <si>
    <t>Rates are for a commercial development in Redmond city limits</t>
  </si>
  <si>
    <t>HVAC, Area 7. If plumbing, total CBA rate is $80.16.</t>
  </si>
  <si>
    <t>Region #11 Klamath and Lake Counties</t>
  </si>
  <si>
    <t>Rates are for a commercial development in Klamath Falls city limits</t>
  </si>
  <si>
    <t>Carpenter Group 5, Zone F</t>
  </si>
  <si>
    <t>Plasterer, Zone B</t>
  </si>
  <si>
    <t>Region #12 Gilliam, Grant, Morrow, Umatilla, and Wheeler Counties</t>
  </si>
  <si>
    <t>Rates are for a commercial development in Pendleton city limits</t>
  </si>
  <si>
    <t>Mechanic, Area 1</t>
  </si>
  <si>
    <t>Area 2</t>
  </si>
  <si>
    <t>Sprinkler Fitter</t>
  </si>
  <si>
    <t>Region #13 Baker, Union, and Wallowa Counties</t>
  </si>
  <si>
    <t>Rates are for a commercial development in Enterprise city limits</t>
  </si>
  <si>
    <t>Carpenter Group 5, Zone E</t>
  </si>
  <si>
    <t>Carpenter Group 2, Zone E</t>
  </si>
  <si>
    <t>Zone 4 from Portland dispatch center</t>
  </si>
  <si>
    <t>HVAC, Area 3. If plumbing, total CBA rate is $85.</t>
  </si>
  <si>
    <t>Group 6, Zone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</si>
</sst>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0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4" fontId="2" fillId="0" borderId="1" xfId="1" applyFont="1" applyBorder="1"/>
    <xf numFmtId="9" fontId="2" fillId="0" borderId="1" xfId="2" applyFont="1" applyBorder="1"/>
    <xf numFmtId="9" fontId="3" fillId="0" borderId="1" xfId="2" applyFont="1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/>
    <xf numFmtId="9" fontId="4" fillId="0" borderId="1" xfId="2" applyFont="1" applyBorder="1"/>
    <xf numFmtId="0" fontId="5" fillId="0" borderId="0" xfId="0" applyFont="1"/>
    <xf numFmtId="9" fontId="5" fillId="0" borderId="1" xfId="2" applyNumberFormat="1" applyFont="1" applyBorder="1"/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8E70-E5CE-413D-917E-9F5DDD1CFF8C}">
  <dimension ref="A1:I16"/>
  <sheetViews>
    <sheetView tabSelected="1"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85</v>
      </c>
    </row>
    <row r="2" spans="1:9" x14ac:dyDescent="0.35">
      <c r="A2" t="s">
        <v>80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x14ac:dyDescent="0.35">
      <c r="A6" s="3" t="s">
        <v>8</v>
      </c>
      <c r="B6" s="4">
        <v>28.24</v>
      </c>
      <c r="C6" s="4">
        <v>11.01</v>
      </c>
      <c r="D6" s="8">
        <f>SUM(B6:C6)</f>
        <v>39.25</v>
      </c>
      <c r="E6" s="6" t="s">
        <v>18</v>
      </c>
      <c r="F6" s="6" t="s">
        <v>18</v>
      </c>
      <c r="G6" s="6" t="s">
        <v>18</v>
      </c>
      <c r="H6" s="9">
        <v>1</v>
      </c>
      <c r="I6" s="12"/>
    </row>
    <row r="7" spans="1:9" x14ac:dyDescent="0.35">
      <c r="A7" s="3" t="s">
        <v>9</v>
      </c>
      <c r="B7" s="4">
        <v>22.1</v>
      </c>
      <c r="C7" s="4">
        <v>4.13</v>
      </c>
      <c r="D7" s="8">
        <f t="shared" ref="D7:D16" si="0">SUM(B7:C7)</f>
        <v>26.23</v>
      </c>
      <c r="E7" s="6" t="s">
        <v>18</v>
      </c>
      <c r="F7" s="6" t="s">
        <v>18</v>
      </c>
      <c r="G7" s="6" t="s">
        <v>18</v>
      </c>
      <c r="H7" s="9">
        <v>1</v>
      </c>
      <c r="I7" s="12"/>
    </row>
    <row r="8" spans="1:9" x14ac:dyDescent="0.35">
      <c r="A8" s="3" t="s">
        <v>10</v>
      </c>
      <c r="B8" s="4">
        <v>21.83</v>
      </c>
      <c r="C8" s="4">
        <v>9.48</v>
      </c>
      <c r="D8" s="8">
        <f t="shared" si="0"/>
        <v>31.31</v>
      </c>
      <c r="E8" s="4">
        <v>26.03</v>
      </c>
      <c r="F8" s="4">
        <v>12.68</v>
      </c>
      <c r="G8" s="8">
        <f>SUM(E8:F8)</f>
        <v>38.71</v>
      </c>
      <c r="H8" s="10">
        <f>G8/D8</f>
        <v>1.236346215266688</v>
      </c>
      <c r="I8" s="12"/>
    </row>
    <row r="9" spans="1:9" x14ac:dyDescent="0.35">
      <c r="A9" s="3" t="s">
        <v>19</v>
      </c>
      <c r="B9" s="4">
        <v>26.11</v>
      </c>
      <c r="C9" s="4">
        <v>8.1999999999999993</v>
      </c>
      <c r="D9" s="8">
        <f t="shared" si="0"/>
        <v>34.31</v>
      </c>
      <c r="E9" s="4">
        <v>35.869999999999997</v>
      </c>
      <c r="F9" s="4">
        <v>13.5</v>
      </c>
      <c r="G9" s="8">
        <f t="shared" ref="G9:G16" si="1">SUM(E9:F9)</f>
        <v>49.37</v>
      </c>
      <c r="H9" s="10">
        <f t="shared" ref="H9:H16" si="2">G9/D9</f>
        <v>1.4389390848149226</v>
      </c>
      <c r="I9" s="12"/>
    </row>
    <row r="10" spans="1:9" x14ac:dyDescent="0.35">
      <c r="A10" s="3" t="s">
        <v>11</v>
      </c>
      <c r="B10" s="4">
        <v>35.94</v>
      </c>
      <c r="C10" s="4">
        <v>23.35</v>
      </c>
      <c r="D10" s="8">
        <f t="shared" ref="D10" si="3">SUM(B10:C10)</f>
        <v>59.29</v>
      </c>
      <c r="E10" s="4">
        <f>39.1+5.63</f>
        <v>44.730000000000004</v>
      </c>
      <c r="F10" s="4">
        <v>27.5</v>
      </c>
      <c r="G10" s="8">
        <f t="shared" si="1"/>
        <v>72.23</v>
      </c>
      <c r="H10" s="10">
        <f t="shared" si="2"/>
        <v>1.2182492831843481</v>
      </c>
      <c r="I10" s="12" t="s">
        <v>34</v>
      </c>
    </row>
    <row r="11" spans="1:9" x14ac:dyDescent="0.35">
      <c r="A11" s="3" t="s">
        <v>12</v>
      </c>
      <c r="B11" s="4">
        <v>19.920000000000002</v>
      </c>
      <c r="C11" s="4">
        <v>4.96</v>
      </c>
      <c r="D11" s="8">
        <f t="shared" si="0"/>
        <v>24.880000000000003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13</v>
      </c>
      <c r="B12" s="4">
        <v>24.06</v>
      </c>
      <c r="C12" s="4">
        <v>8.7799999999999994</v>
      </c>
      <c r="D12" s="8">
        <f t="shared" si="0"/>
        <v>32.839999999999996</v>
      </c>
      <c r="E12" s="4">
        <v>26.56</v>
      </c>
      <c r="F12" s="4">
        <v>13.51</v>
      </c>
      <c r="G12" s="8">
        <f t="shared" ref="G12" si="4">SUM(E12:F12)</f>
        <v>40.07</v>
      </c>
      <c r="H12" s="10">
        <f t="shared" ref="H12:H15" si="5">G12/D12</f>
        <v>1.2201583434835568</v>
      </c>
      <c r="I12" s="12"/>
    </row>
    <row r="13" spans="1:9" x14ac:dyDescent="0.35">
      <c r="A13" s="3" t="s">
        <v>14</v>
      </c>
      <c r="B13" s="4">
        <v>30.51</v>
      </c>
      <c r="C13" s="4">
        <v>17.22</v>
      </c>
      <c r="D13" s="8">
        <f t="shared" si="0"/>
        <v>47.730000000000004</v>
      </c>
      <c r="E13" s="4">
        <v>38.090000000000003</v>
      </c>
      <c r="F13" s="4">
        <v>18.829999999999998</v>
      </c>
      <c r="G13" s="8">
        <f t="shared" si="1"/>
        <v>56.92</v>
      </c>
      <c r="H13" s="10">
        <f t="shared" si="5"/>
        <v>1.1925413785878902</v>
      </c>
      <c r="I13" s="12" t="s">
        <v>81</v>
      </c>
    </row>
    <row r="14" spans="1:9" x14ac:dyDescent="0.35">
      <c r="A14" s="3" t="s">
        <v>15</v>
      </c>
      <c r="B14" s="4">
        <v>29.11</v>
      </c>
      <c r="C14" s="4">
        <v>11.91</v>
      </c>
      <c r="D14" s="8">
        <f t="shared" si="0"/>
        <v>41.019999999999996</v>
      </c>
      <c r="E14" s="4">
        <v>39.85</v>
      </c>
      <c r="F14" s="4">
        <v>19.77</v>
      </c>
      <c r="G14" s="8">
        <f t="shared" si="1"/>
        <v>59.620000000000005</v>
      </c>
      <c r="H14" s="10">
        <f t="shared" si="5"/>
        <v>1.4534373476353002</v>
      </c>
      <c r="I14" s="3" t="s">
        <v>82</v>
      </c>
    </row>
    <row r="15" spans="1:9" x14ac:dyDescent="0.35">
      <c r="A15" s="3" t="s">
        <v>16</v>
      </c>
      <c r="B15" s="4">
        <v>26.12</v>
      </c>
      <c r="C15" s="4">
        <v>12.29</v>
      </c>
      <c r="D15" s="8">
        <f>SUM(B15:C15)</f>
        <v>38.409999999999997</v>
      </c>
      <c r="E15" s="4">
        <v>34.619999999999997</v>
      </c>
      <c r="F15" s="4">
        <v>15.4</v>
      </c>
      <c r="G15" s="8">
        <f>SUM(E15:F15)</f>
        <v>50.019999999999996</v>
      </c>
      <c r="H15" s="10">
        <f t="shared" si="5"/>
        <v>1.302265035147097</v>
      </c>
      <c r="I15" s="12" t="s">
        <v>83</v>
      </c>
    </row>
    <row r="16" spans="1:9" x14ac:dyDescent="0.35">
      <c r="A16" s="3" t="s">
        <v>17</v>
      </c>
      <c r="B16" s="4">
        <v>24.64</v>
      </c>
      <c r="C16" s="4">
        <v>5.91</v>
      </c>
      <c r="D16" s="8">
        <f t="shared" si="0"/>
        <v>30.55</v>
      </c>
      <c r="E16" s="4">
        <v>30.31</v>
      </c>
      <c r="F16" s="4">
        <v>16.350000000000001</v>
      </c>
      <c r="G16" s="8">
        <f t="shared" si="1"/>
        <v>46.66</v>
      </c>
      <c r="H16" s="10">
        <f t="shared" si="2"/>
        <v>1.5273322422258591</v>
      </c>
      <c r="I16" s="12" t="s">
        <v>84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7502-E849-4BBE-BF9C-FE79D959B8CA}">
  <dimension ref="A1:I22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4" t="s">
        <v>104</v>
      </c>
    </row>
    <row r="2" spans="1:9" x14ac:dyDescent="0.35">
      <c r="A2" t="s">
        <v>105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23</v>
      </c>
      <c r="B6" s="4">
        <v>38.43</v>
      </c>
      <c r="C6" s="4">
        <v>23.09</v>
      </c>
      <c r="D6" s="8">
        <f t="shared" ref="D6:D7" si="0">SUM(B6:C6)</f>
        <v>61.519999999999996</v>
      </c>
      <c r="E6" s="4">
        <v>38.51</v>
      </c>
      <c r="F6" s="4">
        <v>30.29</v>
      </c>
      <c r="G6" s="8">
        <f>SUM(E6:F6)</f>
        <v>68.8</v>
      </c>
      <c r="H6" s="10">
        <f>G6/D6</f>
        <v>1.1183355006501952</v>
      </c>
      <c r="I6" s="12"/>
    </row>
    <row r="7" spans="1:9" ht="15" customHeight="1" x14ac:dyDescent="0.35">
      <c r="A7" s="5" t="s">
        <v>30</v>
      </c>
      <c r="B7" s="4">
        <v>50.16</v>
      </c>
      <c r="C7" s="4">
        <v>38.26</v>
      </c>
      <c r="D7" s="8">
        <f t="shared" si="0"/>
        <v>88.419999999999987</v>
      </c>
      <c r="E7" s="4">
        <v>57.98</v>
      </c>
      <c r="F7" s="4">
        <v>42.27</v>
      </c>
      <c r="G7" s="8">
        <f>SUM(E7:F7)</f>
        <v>100.25</v>
      </c>
      <c r="H7" s="10">
        <f>G7/D7</f>
        <v>1.1337932594435649</v>
      </c>
      <c r="I7" s="11" t="s">
        <v>33</v>
      </c>
    </row>
    <row r="8" spans="1:9" x14ac:dyDescent="0.35">
      <c r="A8" s="3" t="s">
        <v>8</v>
      </c>
      <c r="B8" s="4">
        <v>28.24</v>
      </c>
      <c r="C8" s="4">
        <v>11.01</v>
      </c>
      <c r="D8" s="8">
        <f>SUM(B8:C8)</f>
        <v>39.25</v>
      </c>
      <c r="E8" s="6" t="s">
        <v>18</v>
      </c>
      <c r="F8" s="6" t="s">
        <v>18</v>
      </c>
      <c r="G8" s="6" t="s">
        <v>18</v>
      </c>
      <c r="H8" s="9">
        <v>1</v>
      </c>
      <c r="I8" s="12"/>
    </row>
    <row r="9" spans="1:9" x14ac:dyDescent="0.35">
      <c r="A9" s="3" t="s">
        <v>9</v>
      </c>
      <c r="B9" s="4">
        <v>22.1</v>
      </c>
      <c r="C9" s="4">
        <v>4.13</v>
      </c>
      <c r="D9" s="8">
        <f t="shared" ref="D9:D22" si="1">SUM(B9:C9)</f>
        <v>26.23</v>
      </c>
      <c r="E9" s="6" t="s">
        <v>18</v>
      </c>
      <c r="F9" s="6" t="s">
        <v>18</v>
      </c>
      <c r="G9" s="6" t="s">
        <v>18</v>
      </c>
      <c r="H9" s="9">
        <v>1</v>
      </c>
      <c r="I9" s="12"/>
    </row>
    <row r="10" spans="1:9" x14ac:dyDescent="0.35">
      <c r="A10" s="3" t="s">
        <v>66</v>
      </c>
      <c r="B10" s="4">
        <v>38.53</v>
      </c>
      <c r="C10" s="4">
        <v>20.11</v>
      </c>
      <c r="D10" s="8">
        <f t="shared" si="1"/>
        <v>58.64</v>
      </c>
      <c r="E10" s="4">
        <v>42.1</v>
      </c>
      <c r="F10" s="4">
        <v>23.62</v>
      </c>
      <c r="G10" s="8">
        <f>SUM(E10:F10)</f>
        <v>65.72</v>
      </c>
      <c r="H10" s="10">
        <f>G10/D10</f>
        <v>1.1207366984993179</v>
      </c>
      <c r="I10" s="12"/>
    </row>
    <row r="11" spans="1:9" x14ac:dyDescent="0.35">
      <c r="A11" s="3" t="s">
        <v>10</v>
      </c>
      <c r="B11" s="4">
        <v>21.83</v>
      </c>
      <c r="C11" s="4">
        <v>9.48</v>
      </c>
      <c r="D11" s="8">
        <f t="shared" si="1"/>
        <v>31.31</v>
      </c>
      <c r="E11" s="4">
        <v>26.03</v>
      </c>
      <c r="F11" s="4">
        <v>12.68</v>
      </c>
      <c r="G11" s="8">
        <f>SUM(E11:F11)</f>
        <v>38.71</v>
      </c>
      <c r="H11" s="10">
        <f>G11/D11</f>
        <v>1.236346215266688</v>
      </c>
      <c r="I11" s="12"/>
    </row>
    <row r="12" spans="1:9" x14ac:dyDescent="0.35">
      <c r="A12" s="3" t="s">
        <v>12</v>
      </c>
      <c r="B12" s="4">
        <v>19.920000000000002</v>
      </c>
      <c r="C12" s="4">
        <v>4.96</v>
      </c>
      <c r="D12" s="8">
        <f t="shared" si="1"/>
        <v>24.880000000000003</v>
      </c>
      <c r="E12" s="6" t="s">
        <v>18</v>
      </c>
      <c r="F12" s="6" t="s">
        <v>18</v>
      </c>
      <c r="G12" s="6" t="s">
        <v>18</v>
      </c>
      <c r="H12" s="9">
        <v>1</v>
      </c>
      <c r="I12" s="12"/>
    </row>
    <row r="13" spans="1:9" x14ac:dyDescent="0.35">
      <c r="A13" s="3" t="s">
        <v>24</v>
      </c>
      <c r="B13" s="4">
        <v>31.64</v>
      </c>
      <c r="C13" s="4">
        <v>10.26</v>
      </c>
      <c r="D13" s="8">
        <f t="shared" si="1"/>
        <v>41.9</v>
      </c>
      <c r="E13" s="4">
        <v>34.93</v>
      </c>
      <c r="F13" s="4">
        <v>16</v>
      </c>
      <c r="G13" s="8">
        <f t="shared" ref="G13:G15" si="2">SUM(E13:F13)</f>
        <v>50.93</v>
      </c>
      <c r="H13" s="10">
        <f t="shared" ref="H13:H18" si="3">G13/D13</f>
        <v>1.2155131264916468</v>
      </c>
      <c r="I13" s="12" t="s">
        <v>35</v>
      </c>
    </row>
    <row r="14" spans="1:9" x14ac:dyDescent="0.35">
      <c r="A14" s="3" t="s">
        <v>54</v>
      </c>
      <c r="B14" s="4">
        <v>31.56</v>
      </c>
      <c r="C14" s="4">
        <v>11.74</v>
      </c>
      <c r="D14" s="8">
        <f t="shared" si="1"/>
        <v>43.3</v>
      </c>
      <c r="E14" s="4">
        <v>43.26</v>
      </c>
      <c r="F14" s="4">
        <v>18.3</v>
      </c>
      <c r="G14" s="8">
        <f t="shared" si="2"/>
        <v>61.56</v>
      </c>
      <c r="H14" s="10">
        <f t="shared" si="3"/>
        <v>1.4217090069284066</v>
      </c>
      <c r="I14" s="12" t="s">
        <v>95</v>
      </c>
    </row>
    <row r="15" spans="1:9" x14ac:dyDescent="0.35">
      <c r="A15" s="3" t="s">
        <v>13</v>
      </c>
      <c r="B15" s="4">
        <v>24.06</v>
      </c>
      <c r="C15" s="4">
        <v>8.7799999999999994</v>
      </c>
      <c r="D15" s="8">
        <f t="shared" si="1"/>
        <v>32.839999999999996</v>
      </c>
      <c r="E15" s="4">
        <v>26.56</v>
      </c>
      <c r="F15" s="4">
        <v>13.51</v>
      </c>
      <c r="G15" s="8">
        <f t="shared" si="2"/>
        <v>40.07</v>
      </c>
      <c r="H15" s="10">
        <f t="shared" si="3"/>
        <v>1.2201583434835568</v>
      </c>
      <c r="I15" s="12"/>
    </row>
    <row r="16" spans="1:9" x14ac:dyDescent="0.35">
      <c r="A16" s="3" t="s">
        <v>14</v>
      </c>
      <c r="B16" s="4">
        <v>30.51</v>
      </c>
      <c r="C16" s="4">
        <v>17.22</v>
      </c>
      <c r="D16" s="8">
        <f t="shared" si="1"/>
        <v>47.730000000000004</v>
      </c>
      <c r="E16" s="4">
        <v>38.090000000000003</v>
      </c>
      <c r="F16" s="4">
        <v>18.829999999999998</v>
      </c>
      <c r="G16" s="8">
        <f t="shared" ref="G16:G22" si="4">SUM(E16:F16)</f>
        <v>56.92</v>
      </c>
      <c r="H16" s="10">
        <f t="shared" si="3"/>
        <v>1.1925413785878902</v>
      </c>
      <c r="I16" s="12" t="s">
        <v>51</v>
      </c>
    </row>
    <row r="17" spans="1:9" x14ac:dyDescent="0.35">
      <c r="A17" s="3" t="s">
        <v>15</v>
      </c>
      <c r="B17" s="4">
        <v>29.11</v>
      </c>
      <c r="C17" s="4">
        <v>11.91</v>
      </c>
      <c r="D17" s="8">
        <f t="shared" si="1"/>
        <v>41.019999999999996</v>
      </c>
      <c r="E17" s="4">
        <v>32.869999999999997</v>
      </c>
      <c r="F17" s="4">
        <v>16.04</v>
      </c>
      <c r="G17" s="8">
        <f t="shared" si="4"/>
        <v>48.91</v>
      </c>
      <c r="H17" s="10">
        <f t="shared" si="3"/>
        <v>1.1923451974646515</v>
      </c>
      <c r="I17" s="3" t="s">
        <v>77</v>
      </c>
    </row>
    <row r="18" spans="1:9" x14ac:dyDescent="0.35">
      <c r="A18" s="3" t="s">
        <v>21</v>
      </c>
      <c r="B18" s="4">
        <v>31.54</v>
      </c>
      <c r="C18" s="4">
        <v>11.8</v>
      </c>
      <c r="D18" s="8">
        <f t="shared" si="1"/>
        <v>43.34</v>
      </c>
      <c r="E18" s="4">
        <v>34.89</v>
      </c>
      <c r="F18" s="4">
        <v>15.4</v>
      </c>
      <c r="G18" s="8">
        <f t="shared" si="4"/>
        <v>50.29</v>
      </c>
      <c r="H18" s="10">
        <f t="shared" si="3"/>
        <v>1.1603599446239039</v>
      </c>
      <c r="I18" s="12"/>
    </row>
    <row r="19" spans="1:9" x14ac:dyDescent="0.35">
      <c r="A19" s="3" t="s">
        <v>32</v>
      </c>
      <c r="B19" s="4">
        <v>37.29</v>
      </c>
      <c r="C19" s="4">
        <v>14.6</v>
      </c>
      <c r="D19" s="8">
        <f>SUM(B19:C19)</f>
        <v>51.89</v>
      </c>
      <c r="E19" s="4">
        <v>32.659999999999997</v>
      </c>
      <c r="F19" s="4">
        <v>19.440000000000001</v>
      </c>
      <c r="G19" s="8">
        <f>SUM(E19:F19)</f>
        <v>52.099999999999994</v>
      </c>
      <c r="H19" s="15">
        <f>G19/D19</f>
        <v>1.004047022547697</v>
      </c>
      <c r="I19" s="12" t="s">
        <v>106</v>
      </c>
    </row>
    <row r="20" spans="1:9" x14ac:dyDescent="0.35">
      <c r="A20" s="3" t="s">
        <v>46</v>
      </c>
      <c r="B20" s="4">
        <v>31.85</v>
      </c>
      <c r="C20" s="4">
        <v>19.329999999999998</v>
      </c>
      <c r="D20" s="8">
        <f>SUM(B20:C20)</f>
        <v>51.18</v>
      </c>
      <c r="E20" s="4">
        <v>35.35</v>
      </c>
      <c r="F20" s="4">
        <v>19.36</v>
      </c>
      <c r="G20" s="8">
        <f t="shared" ref="G20" si="5">SUM(E20:F20)</f>
        <v>54.71</v>
      </c>
      <c r="H20" s="10">
        <f t="shared" ref="H20:H21" si="6">G20/D20</f>
        <v>1.0689722547870262</v>
      </c>
      <c r="I20" s="12"/>
    </row>
    <row r="21" spans="1:9" x14ac:dyDescent="0.35">
      <c r="A21" s="3" t="s">
        <v>101</v>
      </c>
      <c r="B21" s="4">
        <v>25.65</v>
      </c>
      <c r="C21" s="4">
        <v>14.4</v>
      </c>
      <c r="D21" s="8">
        <f>SUM(B21:C21)</f>
        <v>40.049999999999997</v>
      </c>
      <c r="E21" s="4">
        <v>26.94</v>
      </c>
      <c r="F21" s="4">
        <v>14.11</v>
      </c>
      <c r="G21" s="8">
        <f t="shared" ref="G21" si="7">SUM(E21:F21)</f>
        <v>41.05</v>
      </c>
      <c r="H21" s="10">
        <f t="shared" si="6"/>
        <v>1.0249687890137329</v>
      </c>
      <c r="I21" s="12"/>
    </row>
    <row r="22" spans="1:9" x14ac:dyDescent="0.35">
      <c r="A22" s="3" t="s">
        <v>17</v>
      </c>
      <c r="B22" s="4">
        <v>24.64</v>
      </c>
      <c r="C22" s="4">
        <v>5.91</v>
      </c>
      <c r="D22" s="8">
        <f t="shared" si="1"/>
        <v>30.55</v>
      </c>
      <c r="E22" s="4">
        <v>30.31</v>
      </c>
      <c r="F22" s="4">
        <v>16.350000000000001</v>
      </c>
      <c r="G22" s="8">
        <f t="shared" si="4"/>
        <v>46.66</v>
      </c>
      <c r="H22" s="10">
        <f t="shared" ref="H22" si="8">G22/D22</f>
        <v>1.5273322422258591</v>
      </c>
      <c r="I22" s="12" t="s">
        <v>37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3322B-67E2-4B9B-9D26-8D2F2A93DBE0}">
  <dimension ref="A1:I25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107</v>
      </c>
    </row>
    <row r="2" spans="1:9" x14ac:dyDescent="0.35">
      <c r="A2" t="s">
        <v>108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3" t="s">
        <v>62</v>
      </c>
      <c r="B6" s="4">
        <v>38.22</v>
      </c>
      <c r="C6" s="4">
        <v>15.6</v>
      </c>
      <c r="D6" s="8">
        <f t="shared" ref="D6:D7" si="0">SUM(B6:C6)</f>
        <v>53.82</v>
      </c>
      <c r="E6" s="4">
        <f>42.31+5</f>
        <v>47.31</v>
      </c>
      <c r="F6" s="4">
        <v>18.3</v>
      </c>
      <c r="G6" s="8">
        <f t="shared" ref="G6:G10" si="1">SUM(E6:F6)</f>
        <v>65.61</v>
      </c>
      <c r="H6" s="10">
        <f t="shared" ref="H6:H10" si="2">G6/D6</f>
        <v>1.2190635451505016</v>
      </c>
      <c r="I6" s="12" t="s">
        <v>109</v>
      </c>
    </row>
    <row r="7" spans="1:9" ht="15" customHeight="1" x14ac:dyDescent="0.35">
      <c r="A7" s="3" t="s">
        <v>63</v>
      </c>
      <c r="B7" s="4">
        <v>32.880000000000003</v>
      </c>
      <c r="C7" s="4">
        <v>13.06</v>
      </c>
      <c r="D7" s="8">
        <f t="shared" si="0"/>
        <v>45.940000000000005</v>
      </c>
      <c r="E7" s="4">
        <v>41.91</v>
      </c>
      <c r="F7" s="4">
        <v>18.3</v>
      </c>
      <c r="G7" s="8">
        <f t="shared" si="1"/>
        <v>60.209999999999994</v>
      </c>
      <c r="H7" s="10">
        <f t="shared" si="2"/>
        <v>1.3106225511536784</v>
      </c>
      <c r="I7" s="12" t="s">
        <v>102</v>
      </c>
    </row>
    <row r="8" spans="1:9" x14ac:dyDescent="0.35">
      <c r="A8" s="5" t="s">
        <v>40</v>
      </c>
      <c r="B8" s="4">
        <v>30.21</v>
      </c>
      <c r="C8" s="4">
        <v>13.18</v>
      </c>
      <c r="D8" s="8">
        <f t="shared" ref="D8:D10" si="3">SUM(B8:C8)</f>
        <v>43.39</v>
      </c>
      <c r="E8" s="4">
        <f>35.52+5</f>
        <v>40.520000000000003</v>
      </c>
      <c r="F8" s="4">
        <v>21.42</v>
      </c>
      <c r="G8" s="8">
        <f t="shared" si="1"/>
        <v>61.940000000000005</v>
      </c>
      <c r="H8" s="10">
        <f>G8/D8</f>
        <v>1.4275178612583546</v>
      </c>
      <c r="I8" s="11" t="s">
        <v>47</v>
      </c>
    </row>
    <row r="9" spans="1:9" x14ac:dyDescent="0.35">
      <c r="A9" s="5" t="s">
        <v>64</v>
      </c>
      <c r="B9" s="4">
        <v>37.409999999999997</v>
      </c>
      <c r="C9" s="4">
        <v>16.91</v>
      </c>
      <c r="D9" s="8">
        <f t="shared" si="3"/>
        <v>54.319999999999993</v>
      </c>
      <c r="E9" s="4">
        <v>42.04</v>
      </c>
      <c r="F9" s="4">
        <v>18.010000000000002</v>
      </c>
      <c r="G9" s="8">
        <f t="shared" si="1"/>
        <v>60.05</v>
      </c>
      <c r="H9" s="10">
        <f t="shared" si="2"/>
        <v>1.1054860088365244</v>
      </c>
      <c r="I9" s="11"/>
    </row>
    <row r="10" spans="1:9" x14ac:dyDescent="0.35">
      <c r="A10" s="5" t="s">
        <v>42</v>
      </c>
      <c r="B10" s="4">
        <v>34.130000000000003</v>
      </c>
      <c r="C10" s="4">
        <v>14.58</v>
      </c>
      <c r="D10" s="8">
        <f t="shared" si="3"/>
        <v>48.71</v>
      </c>
      <c r="E10" s="4">
        <v>40.42</v>
      </c>
      <c r="F10" s="4">
        <v>17.63</v>
      </c>
      <c r="G10" s="8">
        <f t="shared" si="1"/>
        <v>58.05</v>
      </c>
      <c r="H10" s="10">
        <f t="shared" si="2"/>
        <v>1.1917470745226852</v>
      </c>
      <c r="I10" s="11"/>
    </row>
    <row r="11" spans="1:9" x14ac:dyDescent="0.35">
      <c r="A11" s="3" t="s">
        <v>8</v>
      </c>
      <c r="B11" s="4">
        <v>28.24</v>
      </c>
      <c r="C11" s="4">
        <v>11.01</v>
      </c>
      <c r="D11" s="8">
        <f>SUM(B11:C11)</f>
        <v>39.25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9</v>
      </c>
      <c r="B12" s="4">
        <v>22.1</v>
      </c>
      <c r="C12" s="4">
        <v>4.13</v>
      </c>
      <c r="D12" s="8">
        <f t="shared" ref="D12:D25" si="4">SUM(B12:C12)</f>
        <v>26.23</v>
      </c>
      <c r="E12" s="6" t="s">
        <v>18</v>
      </c>
      <c r="F12" s="6" t="s">
        <v>18</v>
      </c>
      <c r="G12" s="6" t="s">
        <v>18</v>
      </c>
      <c r="H12" s="9">
        <v>1</v>
      </c>
      <c r="I12" s="12"/>
    </row>
    <row r="13" spans="1:9" x14ac:dyDescent="0.35">
      <c r="A13" s="3" t="s">
        <v>10</v>
      </c>
      <c r="B13" s="4">
        <v>21.83</v>
      </c>
      <c r="C13" s="4">
        <v>9.48</v>
      </c>
      <c r="D13" s="8">
        <f t="shared" si="4"/>
        <v>31.31</v>
      </c>
      <c r="E13" s="4">
        <v>26.03</v>
      </c>
      <c r="F13" s="4">
        <v>12.68</v>
      </c>
      <c r="G13" s="8">
        <f>SUM(E13:F13)</f>
        <v>38.71</v>
      </c>
      <c r="H13" s="10">
        <f>G13/D13</f>
        <v>1.236346215266688</v>
      </c>
      <c r="I13" s="12"/>
    </row>
    <row r="14" spans="1:9" x14ac:dyDescent="0.35">
      <c r="A14" s="3" t="s">
        <v>19</v>
      </c>
      <c r="B14" s="4">
        <v>26.11</v>
      </c>
      <c r="C14" s="4">
        <v>8.1999999999999993</v>
      </c>
      <c r="D14" s="8">
        <f t="shared" si="4"/>
        <v>34.31</v>
      </c>
      <c r="E14" s="4">
        <v>35.869999999999997</v>
      </c>
      <c r="F14" s="4">
        <v>13.5</v>
      </c>
      <c r="G14" s="8">
        <f t="shared" ref="G14:G25" si="5">SUM(E14:F14)</f>
        <v>49.37</v>
      </c>
      <c r="H14" s="10">
        <f t="shared" ref="H14:H25" si="6">G14/D14</f>
        <v>1.4389390848149226</v>
      </c>
      <c r="I14" s="12"/>
    </row>
    <row r="15" spans="1:9" x14ac:dyDescent="0.35">
      <c r="A15" s="3" t="s">
        <v>12</v>
      </c>
      <c r="B15" s="4">
        <v>19.920000000000002</v>
      </c>
      <c r="C15" s="4">
        <v>4.96</v>
      </c>
      <c r="D15" s="8">
        <f t="shared" si="4"/>
        <v>24.880000000000003</v>
      </c>
      <c r="E15" s="6" t="s">
        <v>18</v>
      </c>
      <c r="F15" s="6" t="s">
        <v>18</v>
      </c>
      <c r="G15" s="6" t="s">
        <v>18</v>
      </c>
      <c r="H15" s="9">
        <v>1</v>
      </c>
      <c r="I15" s="12"/>
    </row>
    <row r="16" spans="1:9" x14ac:dyDescent="0.35">
      <c r="A16" s="3" t="s">
        <v>24</v>
      </c>
      <c r="B16" s="4">
        <v>31.64</v>
      </c>
      <c r="C16" s="4">
        <v>10.26</v>
      </c>
      <c r="D16" s="8">
        <f t="shared" si="4"/>
        <v>41.9</v>
      </c>
      <c r="E16" s="4">
        <v>31.06</v>
      </c>
      <c r="F16" s="4">
        <v>14.23</v>
      </c>
      <c r="G16" s="8">
        <f t="shared" ref="G16:G17" si="7">SUM(E16:F16)</f>
        <v>45.29</v>
      </c>
      <c r="H16" s="10">
        <f t="shared" ref="H16:H23" si="8">G16/D16</f>
        <v>1.08090692124105</v>
      </c>
      <c r="I16" s="12" t="s">
        <v>73</v>
      </c>
    </row>
    <row r="17" spans="1:9" x14ac:dyDescent="0.35">
      <c r="A17" s="3" t="s">
        <v>13</v>
      </c>
      <c r="B17" s="4">
        <v>24.06</v>
      </c>
      <c r="C17" s="4">
        <v>8.7799999999999994</v>
      </c>
      <c r="D17" s="8">
        <f t="shared" si="4"/>
        <v>32.839999999999996</v>
      </c>
      <c r="E17" s="4">
        <v>26.56</v>
      </c>
      <c r="F17" s="4">
        <v>13.51</v>
      </c>
      <c r="G17" s="8">
        <f t="shared" si="7"/>
        <v>40.07</v>
      </c>
      <c r="H17" s="10">
        <f t="shared" si="8"/>
        <v>1.2201583434835568</v>
      </c>
      <c r="I17" s="12"/>
    </row>
    <row r="18" spans="1:9" x14ac:dyDescent="0.35">
      <c r="A18" s="3" t="s">
        <v>14</v>
      </c>
      <c r="B18" s="4">
        <v>30.51</v>
      </c>
      <c r="C18" s="4">
        <v>17.22</v>
      </c>
      <c r="D18" s="8">
        <f t="shared" si="4"/>
        <v>47.730000000000004</v>
      </c>
      <c r="E18" s="4">
        <f>38.09+6</f>
        <v>44.09</v>
      </c>
      <c r="F18" s="4">
        <v>18.829999999999998</v>
      </c>
      <c r="G18" s="8">
        <f t="shared" si="5"/>
        <v>62.92</v>
      </c>
      <c r="H18" s="10">
        <f t="shared" si="8"/>
        <v>1.3182484810391786</v>
      </c>
      <c r="I18" s="12" t="s">
        <v>110</v>
      </c>
    </row>
    <row r="19" spans="1:9" x14ac:dyDescent="0.35">
      <c r="A19" s="3" t="s">
        <v>44</v>
      </c>
      <c r="B19" s="4">
        <v>47.4</v>
      </c>
      <c r="C19" s="4">
        <v>27.17</v>
      </c>
      <c r="D19" s="8">
        <f t="shared" si="4"/>
        <v>74.569999999999993</v>
      </c>
      <c r="E19" s="4">
        <v>47.43</v>
      </c>
      <c r="F19" s="4">
        <v>32.729999999999997</v>
      </c>
      <c r="G19" s="8">
        <f t="shared" ref="G19" si="9">SUM(E19:F19)</f>
        <v>80.16</v>
      </c>
      <c r="H19" s="10">
        <f t="shared" si="8"/>
        <v>1.0749631218988871</v>
      </c>
      <c r="I19" s="12" t="s">
        <v>50</v>
      </c>
    </row>
    <row r="20" spans="1:9" x14ac:dyDescent="0.35">
      <c r="A20" s="3" t="s">
        <v>15</v>
      </c>
      <c r="B20" s="4">
        <v>29.11</v>
      </c>
      <c r="C20" s="4">
        <v>11.91</v>
      </c>
      <c r="D20" s="8">
        <f t="shared" si="4"/>
        <v>41.019999999999996</v>
      </c>
      <c r="E20" s="4">
        <v>32.869999999999997</v>
      </c>
      <c r="F20" s="4">
        <v>16.04</v>
      </c>
      <c r="G20" s="8">
        <f t="shared" si="5"/>
        <v>48.91</v>
      </c>
      <c r="H20" s="10">
        <f t="shared" si="8"/>
        <v>1.1923451974646515</v>
      </c>
      <c r="I20" s="3" t="s">
        <v>77</v>
      </c>
    </row>
    <row r="21" spans="1:9" x14ac:dyDescent="0.35">
      <c r="A21" s="3" t="s">
        <v>88</v>
      </c>
      <c r="B21" s="4">
        <v>37.92</v>
      </c>
      <c r="C21" s="4">
        <v>16.170000000000002</v>
      </c>
      <c r="D21" s="8">
        <f t="shared" ref="D21" si="10">SUM(B21:C21)</f>
        <v>54.09</v>
      </c>
      <c r="E21" s="4">
        <v>29.74</v>
      </c>
      <c r="F21" s="4">
        <v>19.7</v>
      </c>
      <c r="G21" s="8">
        <f t="shared" ref="G21" si="11">SUM(E21:F21)</f>
        <v>49.44</v>
      </c>
      <c r="H21" s="13">
        <f t="shared" si="8"/>
        <v>0.91403216860787562</v>
      </c>
      <c r="I21" s="12" t="s">
        <v>73</v>
      </c>
    </row>
    <row r="22" spans="1:9" x14ac:dyDescent="0.35">
      <c r="A22" s="3" t="s">
        <v>21</v>
      </c>
      <c r="B22" s="4">
        <v>31.54</v>
      </c>
      <c r="C22" s="4">
        <v>11.8</v>
      </c>
      <c r="D22" s="8">
        <f t="shared" si="4"/>
        <v>43.34</v>
      </c>
      <c r="E22" s="4">
        <v>34.89</v>
      </c>
      <c r="F22" s="4">
        <v>15.4</v>
      </c>
      <c r="G22" s="8">
        <f t="shared" si="5"/>
        <v>50.29</v>
      </c>
      <c r="H22" s="10">
        <f t="shared" si="8"/>
        <v>1.1603599446239039</v>
      </c>
      <c r="I22" s="12"/>
    </row>
    <row r="23" spans="1:9" x14ac:dyDescent="0.35">
      <c r="A23" s="3" t="s">
        <v>16</v>
      </c>
      <c r="B23" s="4">
        <v>26.12</v>
      </c>
      <c r="C23" s="4">
        <v>12.29</v>
      </c>
      <c r="D23" s="8">
        <f>SUM(B23:C23)</f>
        <v>38.409999999999997</v>
      </c>
      <c r="E23" s="4">
        <v>34.619999999999997</v>
      </c>
      <c r="F23" s="4">
        <v>15.4</v>
      </c>
      <c r="G23" s="8">
        <f>SUM(E23:F23)</f>
        <v>50.019999999999996</v>
      </c>
      <c r="H23" s="10">
        <f t="shared" si="8"/>
        <v>1.302265035147097</v>
      </c>
      <c r="I23" s="12"/>
    </row>
    <row r="24" spans="1:9" x14ac:dyDescent="0.35">
      <c r="A24" s="3" t="s">
        <v>32</v>
      </c>
      <c r="B24" s="4">
        <v>37.29</v>
      </c>
      <c r="C24" s="4">
        <v>14.6</v>
      </c>
      <c r="D24" s="8">
        <f>SUM(B24:C24)</f>
        <v>51.89</v>
      </c>
      <c r="E24" s="4">
        <v>29.74</v>
      </c>
      <c r="F24" s="4">
        <v>19.7</v>
      </c>
      <c r="G24" s="8">
        <f>SUM(E24:F24)</f>
        <v>49.44</v>
      </c>
      <c r="H24" s="13">
        <f>G24/D24</f>
        <v>0.95278473694353438</v>
      </c>
      <c r="I24" s="12" t="s">
        <v>103</v>
      </c>
    </row>
    <row r="25" spans="1:9" x14ac:dyDescent="0.35">
      <c r="A25" s="3" t="s">
        <v>17</v>
      </c>
      <c r="B25" s="4">
        <v>24.64</v>
      </c>
      <c r="C25" s="4">
        <v>5.91</v>
      </c>
      <c r="D25" s="8">
        <f t="shared" si="4"/>
        <v>30.55</v>
      </c>
      <c r="E25" s="4">
        <v>30.31</v>
      </c>
      <c r="F25" s="4">
        <v>16.350000000000001</v>
      </c>
      <c r="G25" s="8">
        <f t="shared" si="5"/>
        <v>46.66</v>
      </c>
      <c r="H25" s="10">
        <f t="shared" si="6"/>
        <v>1.5273322422258591</v>
      </c>
      <c r="I25" s="12" t="s">
        <v>37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D7E5-617D-414E-AA7A-FCF16D6F19DA}">
  <dimension ref="A1:I18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111</v>
      </c>
    </row>
    <row r="2" spans="1:9" x14ac:dyDescent="0.35">
      <c r="A2" t="s">
        <v>112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30</v>
      </c>
      <c r="B6" s="4">
        <v>50.16</v>
      </c>
      <c r="C6" s="4">
        <v>38.26</v>
      </c>
      <c r="D6" s="8">
        <f t="shared" ref="D6" si="0">SUM(B6:C6)</f>
        <v>88.419999999999987</v>
      </c>
      <c r="E6" s="4">
        <v>55.86</v>
      </c>
      <c r="F6" s="4">
        <v>40.97</v>
      </c>
      <c r="G6" s="8">
        <f>SUM(E6:F6)</f>
        <v>96.83</v>
      </c>
      <c r="H6" s="10">
        <f>G6/D6</f>
        <v>1.0951142275503281</v>
      </c>
      <c r="I6" s="11" t="s">
        <v>113</v>
      </c>
    </row>
    <row r="7" spans="1:9" x14ac:dyDescent="0.35">
      <c r="A7" s="3" t="s">
        <v>8</v>
      </c>
      <c r="B7" s="4">
        <v>28.24</v>
      </c>
      <c r="C7" s="4">
        <v>11.01</v>
      </c>
      <c r="D7" s="8">
        <f>SUM(B7:C7)</f>
        <v>39.25</v>
      </c>
      <c r="E7" s="6" t="s">
        <v>18</v>
      </c>
      <c r="F7" s="6" t="s">
        <v>18</v>
      </c>
      <c r="G7" s="6" t="s">
        <v>18</v>
      </c>
      <c r="H7" s="9">
        <v>1</v>
      </c>
      <c r="I7" s="12"/>
    </row>
    <row r="8" spans="1:9" x14ac:dyDescent="0.35">
      <c r="A8" s="3" t="s">
        <v>9</v>
      </c>
      <c r="B8" s="4">
        <v>22.1</v>
      </c>
      <c r="C8" s="4">
        <v>4.13</v>
      </c>
      <c r="D8" s="8">
        <f t="shared" ref="D8:D18" si="1">SUM(B8:C8)</f>
        <v>26.23</v>
      </c>
      <c r="E8" s="6" t="s">
        <v>18</v>
      </c>
      <c r="F8" s="6" t="s">
        <v>18</v>
      </c>
      <c r="G8" s="6" t="s">
        <v>18</v>
      </c>
      <c r="H8" s="9">
        <v>1</v>
      </c>
      <c r="I8" s="12"/>
    </row>
    <row r="9" spans="1:9" x14ac:dyDescent="0.35">
      <c r="A9" s="3" t="s">
        <v>66</v>
      </c>
      <c r="B9" s="4">
        <v>38.53</v>
      </c>
      <c r="C9" s="4">
        <v>20.11</v>
      </c>
      <c r="D9" s="8">
        <f t="shared" si="1"/>
        <v>58.64</v>
      </c>
      <c r="E9" s="4">
        <v>42.1</v>
      </c>
      <c r="F9" s="4">
        <v>23.62</v>
      </c>
      <c r="G9" s="8">
        <f>SUM(E9:F9)</f>
        <v>65.72</v>
      </c>
      <c r="H9" s="10">
        <f>G9/D9</f>
        <v>1.1207366984993179</v>
      </c>
      <c r="I9" s="12"/>
    </row>
    <row r="10" spans="1:9" x14ac:dyDescent="0.35">
      <c r="A10" s="3" t="s">
        <v>10</v>
      </c>
      <c r="B10" s="4">
        <v>21.83</v>
      </c>
      <c r="C10" s="4">
        <v>9.48</v>
      </c>
      <c r="D10" s="8">
        <f t="shared" si="1"/>
        <v>31.31</v>
      </c>
      <c r="E10" s="4">
        <v>26.03</v>
      </c>
      <c r="F10" s="4">
        <v>12.68</v>
      </c>
      <c r="G10" s="8">
        <f>SUM(E10:F10)</f>
        <v>38.71</v>
      </c>
      <c r="H10" s="10">
        <f>G10/D10</f>
        <v>1.236346215266688</v>
      </c>
      <c r="I10" s="12"/>
    </row>
    <row r="11" spans="1:9" x14ac:dyDescent="0.35">
      <c r="A11" s="3" t="s">
        <v>12</v>
      </c>
      <c r="B11" s="4">
        <v>19.920000000000002</v>
      </c>
      <c r="C11" s="4">
        <v>4.96</v>
      </c>
      <c r="D11" s="8">
        <f t="shared" si="1"/>
        <v>24.880000000000003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24</v>
      </c>
      <c r="B12" s="4">
        <v>31.64</v>
      </c>
      <c r="C12" s="4">
        <v>10.26</v>
      </c>
      <c r="D12" s="8">
        <f t="shared" si="1"/>
        <v>41.9</v>
      </c>
      <c r="E12" s="4">
        <v>31.45</v>
      </c>
      <c r="F12" s="4">
        <v>14.5</v>
      </c>
      <c r="G12" s="8">
        <f t="shared" ref="G12" si="2">SUM(E12:F12)</f>
        <v>45.95</v>
      </c>
      <c r="H12" s="10">
        <f t="shared" ref="H12:H16" si="3">G12/D12</f>
        <v>1.0966587112171839</v>
      </c>
      <c r="I12" s="12" t="s">
        <v>114</v>
      </c>
    </row>
    <row r="13" spans="1:9" x14ac:dyDescent="0.35">
      <c r="A13" s="3" t="s">
        <v>14</v>
      </c>
      <c r="B13" s="4">
        <v>30.51</v>
      </c>
      <c r="C13" s="4">
        <v>17.22</v>
      </c>
      <c r="D13" s="8">
        <f t="shared" si="1"/>
        <v>47.730000000000004</v>
      </c>
      <c r="E13" s="4">
        <v>38.090000000000003</v>
      </c>
      <c r="F13" s="4">
        <v>18.829999999999998</v>
      </c>
      <c r="G13" s="8">
        <f t="shared" ref="G13:G18" si="4">SUM(E13:F13)</f>
        <v>56.92</v>
      </c>
      <c r="H13" s="10">
        <f t="shared" si="3"/>
        <v>1.1925413785878902</v>
      </c>
      <c r="I13" s="12" t="s">
        <v>51</v>
      </c>
    </row>
    <row r="14" spans="1:9" x14ac:dyDescent="0.35">
      <c r="A14" s="3" t="s">
        <v>15</v>
      </c>
      <c r="B14" s="4">
        <v>29.11</v>
      </c>
      <c r="C14" s="4">
        <v>11.91</v>
      </c>
      <c r="D14" s="8">
        <f t="shared" si="1"/>
        <v>41.019999999999996</v>
      </c>
      <c r="E14" s="4">
        <v>28.68</v>
      </c>
      <c r="F14" s="4">
        <v>13.26</v>
      </c>
      <c r="G14" s="8">
        <f t="shared" si="4"/>
        <v>41.94</v>
      </c>
      <c r="H14" s="10">
        <f t="shared" si="3"/>
        <v>1.0224280838615309</v>
      </c>
      <c r="I14" s="3" t="s">
        <v>35</v>
      </c>
    </row>
    <row r="15" spans="1:9" x14ac:dyDescent="0.35">
      <c r="A15" s="3" t="s">
        <v>45</v>
      </c>
      <c r="B15" s="4">
        <v>27.28</v>
      </c>
      <c r="C15" s="4">
        <v>11.29</v>
      </c>
      <c r="D15" s="8">
        <f t="shared" si="1"/>
        <v>38.57</v>
      </c>
      <c r="E15" s="4">
        <v>31.86</v>
      </c>
      <c r="F15" s="4">
        <v>19.14</v>
      </c>
      <c r="G15" s="8">
        <f t="shared" si="4"/>
        <v>51</v>
      </c>
      <c r="H15" s="10">
        <f t="shared" si="3"/>
        <v>1.322271195229453</v>
      </c>
      <c r="I15" s="12"/>
    </row>
    <row r="16" spans="1:9" x14ac:dyDescent="0.35">
      <c r="A16" s="3" t="s">
        <v>16</v>
      </c>
      <c r="B16" s="4">
        <v>26.12</v>
      </c>
      <c r="C16" s="4">
        <v>12.29</v>
      </c>
      <c r="D16" s="8">
        <f>SUM(B16:C16)</f>
        <v>38.409999999999997</v>
      </c>
      <c r="E16" s="4">
        <v>34.619999999999997</v>
      </c>
      <c r="F16" s="4">
        <v>15.4</v>
      </c>
      <c r="G16" s="8">
        <f>SUM(E16:F16)</f>
        <v>50.019999999999996</v>
      </c>
      <c r="H16" s="10">
        <f t="shared" si="3"/>
        <v>1.302265035147097</v>
      </c>
      <c r="I16" s="12" t="s">
        <v>72</v>
      </c>
    </row>
    <row r="17" spans="1:9" x14ac:dyDescent="0.35">
      <c r="A17" s="3" t="s">
        <v>46</v>
      </c>
      <c r="B17" s="4">
        <v>31.85</v>
      </c>
      <c r="C17" s="4">
        <v>19.329999999999998</v>
      </c>
      <c r="D17" s="8">
        <f>SUM(B17:C17)</f>
        <v>51.18</v>
      </c>
      <c r="E17" s="4">
        <v>35.35</v>
      </c>
      <c r="F17" s="4">
        <v>19.36</v>
      </c>
      <c r="G17" s="8">
        <f t="shared" ref="G17" si="5">SUM(E17:F17)</f>
        <v>54.71</v>
      </c>
      <c r="H17" s="10">
        <f t="shared" ref="H17" si="6">G17/D17</f>
        <v>1.0689722547870262</v>
      </c>
      <c r="I17" s="12"/>
    </row>
    <row r="18" spans="1:9" x14ac:dyDescent="0.35">
      <c r="A18" s="3" t="s">
        <v>17</v>
      </c>
      <c r="B18" s="4">
        <v>24.64</v>
      </c>
      <c r="C18" s="4">
        <v>5.91</v>
      </c>
      <c r="D18" s="8">
        <f t="shared" si="1"/>
        <v>30.55</v>
      </c>
      <c r="E18" s="4">
        <v>30.31</v>
      </c>
      <c r="F18" s="4">
        <v>16.350000000000001</v>
      </c>
      <c r="G18" s="8">
        <f t="shared" si="4"/>
        <v>46.66</v>
      </c>
      <c r="H18" s="10">
        <f t="shared" ref="H18" si="7">G18/D18</f>
        <v>1.5273322422258591</v>
      </c>
      <c r="I18" s="12" t="s">
        <v>37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16A2-9AA0-4027-9E5E-0B1458C1A864}">
  <dimension ref="A1:I30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4" t="s">
        <v>116</v>
      </c>
    </row>
    <row r="2" spans="1:9" x14ac:dyDescent="0.35">
      <c r="A2" t="s">
        <v>117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23</v>
      </c>
      <c r="B6" s="4">
        <v>38.43</v>
      </c>
      <c r="C6" s="4">
        <v>23.09</v>
      </c>
      <c r="D6" s="8">
        <f t="shared" ref="D6" si="0">SUM(B6:C6)</f>
        <v>61.519999999999996</v>
      </c>
      <c r="E6" s="4">
        <v>38.51</v>
      </c>
      <c r="F6" s="4">
        <v>30.29</v>
      </c>
      <c r="G6" s="8">
        <f>SUM(E6:F6)</f>
        <v>68.8</v>
      </c>
      <c r="H6" s="10">
        <f>G6/D6</f>
        <v>1.1183355006501952</v>
      </c>
      <c r="I6" s="12"/>
    </row>
    <row r="7" spans="1:9" ht="15" customHeight="1" x14ac:dyDescent="0.35">
      <c r="A7" s="3" t="s">
        <v>62</v>
      </c>
      <c r="B7" s="4">
        <v>38.22</v>
      </c>
      <c r="C7" s="4">
        <v>15.6</v>
      </c>
      <c r="D7" s="8">
        <f t="shared" ref="D7:D8" si="1">SUM(B7:C7)</f>
        <v>53.82</v>
      </c>
      <c r="E7" s="4">
        <f>42.31+3</f>
        <v>45.31</v>
      </c>
      <c r="F7" s="4">
        <v>18.3</v>
      </c>
      <c r="G7" s="8">
        <f t="shared" ref="G7:G11" si="2">SUM(E7:F7)</f>
        <v>63.61</v>
      </c>
      <c r="H7" s="10">
        <f t="shared" ref="H7:H11" si="3">G7/D7</f>
        <v>1.1819026384243776</v>
      </c>
      <c r="I7" s="12" t="s">
        <v>118</v>
      </c>
    </row>
    <row r="8" spans="1:9" ht="15" customHeight="1" x14ac:dyDescent="0.35">
      <c r="A8" s="3" t="s">
        <v>63</v>
      </c>
      <c r="B8" s="4">
        <v>32.880000000000003</v>
      </c>
      <c r="C8" s="4">
        <v>13.06</v>
      </c>
      <c r="D8" s="8">
        <f t="shared" si="1"/>
        <v>45.940000000000005</v>
      </c>
      <c r="E8" s="4">
        <f>41.91+3</f>
        <v>44.91</v>
      </c>
      <c r="F8" s="4">
        <v>18.3</v>
      </c>
      <c r="G8" s="8">
        <f t="shared" si="2"/>
        <v>63.209999999999994</v>
      </c>
      <c r="H8" s="10">
        <f t="shared" si="3"/>
        <v>1.3759251197213753</v>
      </c>
      <c r="I8" s="12" t="s">
        <v>119</v>
      </c>
    </row>
    <row r="9" spans="1:9" x14ac:dyDescent="0.35">
      <c r="A9" s="5" t="s">
        <v>40</v>
      </c>
      <c r="B9" s="4">
        <v>30.21</v>
      </c>
      <c r="C9" s="4">
        <v>13.18</v>
      </c>
      <c r="D9" s="8">
        <f t="shared" ref="D9:D11" si="4">SUM(B9:C9)</f>
        <v>43.39</v>
      </c>
      <c r="E9" s="4">
        <f>35.52+10</f>
        <v>45.52</v>
      </c>
      <c r="F9" s="4">
        <v>21.42</v>
      </c>
      <c r="G9" s="8">
        <f t="shared" si="2"/>
        <v>66.94</v>
      </c>
      <c r="H9" s="10">
        <f>G9/D9</f>
        <v>1.5427517861258353</v>
      </c>
      <c r="I9" s="11" t="s">
        <v>55</v>
      </c>
    </row>
    <row r="10" spans="1:9" x14ac:dyDescent="0.35">
      <c r="A10" s="5" t="s">
        <v>64</v>
      </c>
      <c r="B10" s="4">
        <v>37.409999999999997</v>
      </c>
      <c r="C10" s="4">
        <v>16.91</v>
      </c>
      <c r="D10" s="8">
        <f t="shared" si="4"/>
        <v>54.319999999999993</v>
      </c>
      <c r="E10" s="4">
        <f>42.04+12</f>
        <v>54.04</v>
      </c>
      <c r="F10" s="4">
        <v>18.010000000000002</v>
      </c>
      <c r="G10" s="8">
        <f t="shared" si="2"/>
        <v>72.05</v>
      </c>
      <c r="H10" s="10">
        <f t="shared" si="3"/>
        <v>1.3263991163475701</v>
      </c>
      <c r="I10" s="11" t="s">
        <v>71</v>
      </c>
    </row>
    <row r="11" spans="1:9" x14ac:dyDescent="0.35">
      <c r="A11" s="5" t="s">
        <v>65</v>
      </c>
      <c r="B11" s="4">
        <v>45.69</v>
      </c>
      <c r="C11" s="4">
        <v>18.34</v>
      </c>
      <c r="D11" s="8">
        <f t="shared" si="4"/>
        <v>64.03</v>
      </c>
      <c r="E11" s="4">
        <v>48.05</v>
      </c>
      <c r="F11" s="4">
        <v>22.12</v>
      </c>
      <c r="G11" s="8">
        <f t="shared" si="2"/>
        <v>70.17</v>
      </c>
      <c r="H11" s="10">
        <f t="shared" si="3"/>
        <v>1.0958925503670154</v>
      </c>
      <c r="I11" s="11" t="s">
        <v>114</v>
      </c>
    </row>
    <row r="12" spans="1:9" x14ac:dyDescent="0.35">
      <c r="A12" s="3" t="s">
        <v>8</v>
      </c>
      <c r="B12" s="4">
        <v>28.24</v>
      </c>
      <c r="C12" s="4">
        <v>11.01</v>
      </c>
      <c r="D12" s="8">
        <f>SUM(B12:C12)</f>
        <v>39.25</v>
      </c>
      <c r="E12" s="6" t="s">
        <v>18</v>
      </c>
      <c r="F12" s="6" t="s">
        <v>18</v>
      </c>
      <c r="G12" s="6" t="s">
        <v>18</v>
      </c>
      <c r="H12" s="9">
        <v>1</v>
      </c>
      <c r="I12" s="12"/>
    </row>
    <row r="13" spans="1:9" x14ac:dyDescent="0.35">
      <c r="A13" s="3" t="s">
        <v>9</v>
      </c>
      <c r="B13" s="4">
        <v>22.1</v>
      </c>
      <c r="C13" s="4">
        <v>4.13</v>
      </c>
      <c r="D13" s="8">
        <f t="shared" ref="D13:D29" si="5">SUM(B13:C13)</f>
        <v>26.23</v>
      </c>
      <c r="E13" s="6" t="s">
        <v>18</v>
      </c>
      <c r="F13" s="6" t="s">
        <v>18</v>
      </c>
      <c r="G13" s="6" t="s">
        <v>18</v>
      </c>
      <c r="H13" s="9">
        <v>1</v>
      </c>
      <c r="I13" s="12"/>
    </row>
    <row r="14" spans="1:9" x14ac:dyDescent="0.35">
      <c r="A14" s="3" t="s">
        <v>10</v>
      </c>
      <c r="B14" s="4">
        <v>21.83</v>
      </c>
      <c r="C14" s="4">
        <v>9.48</v>
      </c>
      <c r="D14" s="8">
        <f t="shared" si="5"/>
        <v>31.31</v>
      </c>
      <c r="E14" s="4">
        <v>26.03</v>
      </c>
      <c r="F14" s="4">
        <v>12.68</v>
      </c>
      <c r="G14" s="8">
        <f>SUM(E14:F14)</f>
        <v>38.71</v>
      </c>
      <c r="H14" s="10">
        <f>G14/D14</f>
        <v>1.236346215266688</v>
      </c>
      <c r="I14" s="12"/>
    </row>
    <row r="15" spans="1:9" x14ac:dyDescent="0.35">
      <c r="A15" s="3" t="s">
        <v>19</v>
      </c>
      <c r="B15" s="4">
        <v>26.11</v>
      </c>
      <c r="C15" s="4">
        <v>8.1999999999999993</v>
      </c>
      <c r="D15" s="8">
        <f t="shared" si="5"/>
        <v>34.31</v>
      </c>
      <c r="E15" s="4">
        <v>35.869999999999997</v>
      </c>
      <c r="F15" s="4">
        <v>13.5</v>
      </c>
      <c r="G15" s="8">
        <f t="shared" ref="G15:G29" si="6">SUM(E15:F15)</f>
        <v>49.37</v>
      </c>
      <c r="H15" s="10">
        <f t="shared" ref="H15:H29" si="7">G15/D15</f>
        <v>1.4389390848149226</v>
      </c>
      <c r="I15" s="12"/>
    </row>
    <row r="16" spans="1:9" x14ac:dyDescent="0.35">
      <c r="A16" s="3" t="s">
        <v>11</v>
      </c>
      <c r="B16" s="4">
        <v>35.94</v>
      </c>
      <c r="C16" s="4">
        <v>23.35</v>
      </c>
      <c r="D16" s="8">
        <f t="shared" ref="D16" si="8">SUM(B16:C16)</f>
        <v>59.29</v>
      </c>
      <c r="E16" s="4">
        <f>39.1+11.25</f>
        <v>50.35</v>
      </c>
      <c r="F16" s="4">
        <v>27.5</v>
      </c>
      <c r="G16" s="8">
        <f t="shared" ref="G16" si="9">SUM(E16:F16)</f>
        <v>77.849999999999994</v>
      </c>
      <c r="H16" s="10">
        <f t="shared" si="7"/>
        <v>1.3130376117389104</v>
      </c>
      <c r="I16" s="12" t="s">
        <v>120</v>
      </c>
    </row>
    <row r="17" spans="1:9" x14ac:dyDescent="0.35">
      <c r="A17" s="3" t="s">
        <v>12</v>
      </c>
      <c r="B17" s="4">
        <v>19.920000000000002</v>
      </c>
      <c r="C17" s="4">
        <v>4.96</v>
      </c>
      <c r="D17" s="8">
        <f t="shared" si="5"/>
        <v>24.880000000000003</v>
      </c>
      <c r="E17" s="6" t="s">
        <v>18</v>
      </c>
      <c r="F17" s="6" t="s">
        <v>18</v>
      </c>
      <c r="G17" s="6" t="s">
        <v>18</v>
      </c>
      <c r="H17" s="9">
        <v>1</v>
      </c>
      <c r="I17" s="12"/>
    </row>
    <row r="18" spans="1:9" x14ac:dyDescent="0.35">
      <c r="A18" s="3" t="s">
        <v>24</v>
      </c>
      <c r="B18" s="4">
        <v>31.64</v>
      </c>
      <c r="C18" s="4">
        <v>10.26</v>
      </c>
      <c r="D18" s="8">
        <f t="shared" si="5"/>
        <v>41.9</v>
      </c>
      <c r="E18" s="4">
        <v>31.45</v>
      </c>
      <c r="F18" s="4">
        <v>14.5</v>
      </c>
      <c r="G18" s="8">
        <f t="shared" ref="G18:G20" si="10">SUM(E18:F18)</f>
        <v>45.95</v>
      </c>
      <c r="H18" s="10">
        <f t="shared" ref="H18:H26" si="11">G18/D18</f>
        <v>1.0966587112171839</v>
      </c>
      <c r="I18" s="12" t="s">
        <v>114</v>
      </c>
    </row>
    <row r="19" spans="1:9" x14ac:dyDescent="0.35">
      <c r="A19" s="3" t="s">
        <v>31</v>
      </c>
      <c r="B19" s="4">
        <v>51.43</v>
      </c>
      <c r="C19" s="4">
        <v>20.25</v>
      </c>
      <c r="D19" s="8">
        <f t="shared" si="5"/>
        <v>71.680000000000007</v>
      </c>
      <c r="E19" s="4">
        <v>53.82</v>
      </c>
      <c r="F19" s="4">
        <v>21.82</v>
      </c>
      <c r="G19" s="8">
        <f t="shared" si="10"/>
        <v>75.64</v>
      </c>
      <c r="H19" s="10">
        <f t="shared" si="11"/>
        <v>1.0552455357142856</v>
      </c>
      <c r="I19" s="12" t="s">
        <v>36</v>
      </c>
    </row>
    <row r="20" spans="1:9" x14ac:dyDescent="0.35">
      <c r="A20" s="3" t="s">
        <v>13</v>
      </c>
      <c r="B20" s="4">
        <v>24.06</v>
      </c>
      <c r="C20" s="4">
        <v>8.7799999999999994</v>
      </c>
      <c r="D20" s="8">
        <f t="shared" si="5"/>
        <v>32.839999999999996</v>
      </c>
      <c r="E20" s="4">
        <v>26.56</v>
      </c>
      <c r="F20" s="4">
        <v>13.51</v>
      </c>
      <c r="G20" s="8">
        <f t="shared" si="10"/>
        <v>40.07</v>
      </c>
      <c r="H20" s="10">
        <f t="shared" si="11"/>
        <v>1.2201583434835568</v>
      </c>
      <c r="I20" s="12"/>
    </row>
    <row r="21" spans="1:9" x14ac:dyDescent="0.35">
      <c r="A21" s="3" t="s">
        <v>14</v>
      </c>
      <c r="B21" s="4">
        <v>30.51</v>
      </c>
      <c r="C21" s="4">
        <v>17.22</v>
      </c>
      <c r="D21" s="8">
        <f t="shared" si="5"/>
        <v>47.730000000000004</v>
      </c>
      <c r="E21" s="4">
        <f>38.09+6</f>
        <v>44.09</v>
      </c>
      <c r="F21" s="4">
        <v>18.829999999999998</v>
      </c>
      <c r="G21" s="8">
        <f t="shared" si="6"/>
        <v>62.92</v>
      </c>
      <c r="H21" s="10">
        <f t="shared" si="11"/>
        <v>1.3182484810391786</v>
      </c>
      <c r="I21" s="12" t="s">
        <v>110</v>
      </c>
    </row>
    <row r="22" spans="1:9" x14ac:dyDescent="0.35">
      <c r="A22" s="3" t="s">
        <v>15</v>
      </c>
      <c r="B22" s="4">
        <v>29.11</v>
      </c>
      <c r="C22" s="4">
        <v>11.91</v>
      </c>
      <c r="D22" s="8">
        <f t="shared" si="5"/>
        <v>41.019999999999996</v>
      </c>
      <c r="E22" s="4">
        <v>28.68</v>
      </c>
      <c r="F22" s="4">
        <v>13.26</v>
      </c>
      <c r="G22" s="8">
        <f t="shared" si="6"/>
        <v>41.94</v>
      </c>
      <c r="H22" s="10">
        <f t="shared" si="11"/>
        <v>1.0224280838615309</v>
      </c>
      <c r="I22" s="3" t="s">
        <v>77</v>
      </c>
    </row>
    <row r="23" spans="1:9" x14ac:dyDescent="0.35">
      <c r="A23" s="3" t="s">
        <v>45</v>
      </c>
      <c r="B23" s="4">
        <v>27.28</v>
      </c>
      <c r="C23" s="4">
        <v>11.29</v>
      </c>
      <c r="D23" s="8">
        <f t="shared" si="5"/>
        <v>38.57</v>
      </c>
      <c r="E23" s="4">
        <v>31.86</v>
      </c>
      <c r="F23" s="4">
        <v>19.14</v>
      </c>
      <c r="G23" s="8">
        <f t="shared" si="6"/>
        <v>51</v>
      </c>
      <c r="H23" s="10">
        <f t="shared" si="11"/>
        <v>1.322271195229453</v>
      </c>
      <c r="I23" s="12"/>
    </row>
    <row r="24" spans="1:9" x14ac:dyDescent="0.35">
      <c r="A24" s="3" t="s">
        <v>115</v>
      </c>
      <c r="B24" s="4">
        <v>39.57</v>
      </c>
      <c r="C24" s="4">
        <v>20</v>
      </c>
      <c r="D24" s="8">
        <f t="shared" si="5"/>
        <v>59.57</v>
      </c>
      <c r="E24" s="4">
        <v>34.82</v>
      </c>
      <c r="F24" s="4">
        <v>25.29</v>
      </c>
      <c r="G24" s="8">
        <f t="shared" si="6"/>
        <v>60.11</v>
      </c>
      <c r="H24" s="10">
        <f t="shared" si="11"/>
        <v>1.0090649655867048</v>
      </c>
      <c r="I24" s="12" t="s">
        <v>114</v>
      </c>
    </row>
    <row r="25" spans="1:9" x14ac:dyDescent="0.35">
      <c r="A25" s="3" t="s">
        <v>21</v>
      </c>
      <c r="B25" s="4">
        <v>31.54</v>
      </c>
      <c r="C25" s="4">
        <v>11.8</v>
      </c>
      <c r="D25" s="8">
        <f t="shared" si="5"/>
        <v>43.34</v>
      </c>
      <c r="E25" s="4">
        <v>34.89</v>
      </c>
      <c r="F25" s="4">
        <v>15.4</v>
      </c>
      <c r="G25" s="8">
        <f t="shared" si="6"/>
        <v>50.29</v>
      </c>
      <c r="H25" s="10">
        <f t="shared" si="11"/>
        <v>1.1603599446239039</v>
      </c>
      <c r="I25" s="12"/>
    </row>
    <row r="26" spans="1:9" x14ac:dyDescent="0.35">
      <c r="A26" s="3" t="s">
        <v>16</v>
      </c>
      <c r="B26" s="4">
        <v>26.12</v>
      </c>
      <c r="C26" s="4">
        <v>12.29</v>
      </c>
      <c r="D26" s="8">
        <f>SUM(B26:C26)</f>
        <v>38.409999999999997</v>
      </c>
      <c r="E26" s="4">
        <f>34.62+5</f>
        <v>39.619999999999997</v>
      </c>
      <c r="F26" s="4">
        <v>15.4</v>
      </c>
      <c r="G26" s="8">
        <f>SUM(E26:F26)</f>
        <v>55.019999999999996</v>
      </c>
      <c r="H26" s="10">
        <f t="shared" si="11"/>
        <v>1.4324394688883104</v>
      </c>
      <c r="I26" s="12" t="s">
        <v>72</v>
      </c>
    </row>
    <row r="27" spans="1:9" x14ac:dyDescent="0.35">
      <c r="A27" s="3" t="s">
        <v>32</v>
      </c>
      <c r="B27" s="4">
        <v>37.29</v>
      </c>
      <c r="C27" s="4">
        <v>14.6</v>
      </c>
      <c r="D27" s="8">
        <f>SUM(B27:C27)</f>
        <v>51.89</v>
      </c>
      <c r="E27" s="4">
        <v>41.35</v>
      </c>
      <c r="F27" s="4">
        <v>22.12</v>
      </c>
      <c r="G27" s="8">
        <f>SUM(E27:F27)</f>
        <v>63.47</v>
      </c>
      <c r="H27" s="10">
        <f>G27/D27</f>
        <v>1.2231643862015802</v>
      </c>
      <c r="I27" s="12" t="s">
        <v>121</v>
      </c>
    </row>
    <row r="28" spans="1:9" x14ac:dyDescent="0.35">
      <c r="A28" s="3" t="s">
        <v>46</v>
      </c>
      <c r="B28" s="4">
        <v>31.85</v>
      </c>
      <c r="C28" s="4">
        <v>19.329999999999998</v>
      </c>
      <c r="D28" s="8">
        <f>SUM(B28:C28)</f>
        <v>51.18</v>
      </c>
      <c r="E28" s="4">
        <v>35.35</v>
      </c>
      <c r="F28" s="4">
        <v>19.36</v>
      </c>
      <c r="G28" s="8">
        <f t="shared" ref="G28" si="12">SUM(E28:F28)</f>
        <v>54.71</v>
      </c>
      <c r="H28" s="10">
        <f t="shared" ref="H28" si="13">G28/D28</f>
        <v>1.0689722547870262</v>
      </c>
      <c r="I28" s="12"/>
    </row>
    <row r="29" spans="1:9" x14ac:dyDescent="0.35">
      <c r="A29" s="3" t="s">
        <v>17</v>
      </c>
      <c r="B29" s="4">
        <v>24.64</v>
      </c>
      <c r="C29" s="4">
        <v>5.91</v>
      </c>
      <c r="D29" s="8">
        <f t="shared" si="5"/>
        <v>30.55</v>
      </c>
      <c r="E29" s="4">
        <f>30.31+1.7</f>
        <v>32.01</v>
      </c>
      <c r="F29" s="4">
        <v>16.350000000000001</v>
      </c>
      <c r="G29" s="8">
        <f t="shared" si="6"/>
        <v>48.36</v>
      </c>
      <c r="H29" s="10">
        <f t="shared" si="7"/>
        <v>1.5829787234042552</v>
      </c>
      <c r="I29" s="12" t="s">
        <v>122</v>
      </c>
    </row>
    <row r="30" spans="1:9" x14ac:dyDescent="0.35">
      <c r="H30" s="16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BA99-8D44-4272-8527-0561FC563A46}">
  <dimension ref="A1:I30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61</v>
      </c>
    </row>
    <row r="2" spans="1:9" x14ac:dyDescent="0.35">
      <c r="A2" t="s">
        <v>68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3" t="s">
        <v>57</v>
      </c>
      <c r="B6" s="4">
        <v>37.630000000000003</v>
      </c>
      <c r="C6" s="4">
        <v>18.43</v>
      </c>
      <c r="D6" s="8">
        <f t="shared" ref="D6:D8" si="0">SUM(B6:C6)</f>
        <v>56.06</v>
      </c>
      <c r="E6" s="4">
        <v>41.2</v>
      </c>
      <c r="F6" s="4">
        <v>21.12</v>
      </c>
      <c r="G6" s="8">
        <f t="shared" ref="G6" si="1">SUM(E6:F6)</f>
        <v>62.320000000000007</v>
      </c>
      <c r="H6" s="10">
        <f t="shared" ref="H6:H12" si="2">G6/D6</f>
        <v>1.1116660720656439</v>
      </c>
      <c r="I6" s="12"/>
    </row>
    <row r="7" spans="1:9" ht="15" customHeight="1" x14ac:dyDescent="0.35">
      <c r="A7" s="3" t="s">
        <v>62</v>
      </c>
      <c r="B7" s="4">
        <v>38.22</v>
      </c>
      <c r="C7" s="4">
        <v>15.6</v>
      </c>
      <c r="D7" s="8">
        <f t="shared" si="0"/>
        <v>53.82</v>
      </c>
      <c r="E7" s="4">
        <f>42.31+10</f>
        <v>52.31</v>
      </c>
      <c r="F7" s="4">
        <v>18.3</v>
      </c>
      <c r="G7" s="8">
        <f t="shared" ref="G7:G12" si="3">SUM(E7:F7)</f>
        <v>70.61</v>
      </c>
      <c r="H7" s="10">
        <f t="shared" si="2"/>
        <v>1.311965811965812</v>
      </c>
      <c r="I7" s="12" t="s">
        <v>69</v>
      </c>
    </row>
    <row r="8" spans="1:9" ht="15" customHeight="1" x14ac:dyDescent="0.35">
      <c r="A8" s="3" t="s">
        <v>63</v>
      </c>
      <c r="B8" s="4">
        <v>32.880000000000003</v>
      </c>
      <c r="C8" s="4">
        <v>13.06</v>
      </c>
      <c r="D8" s="8">
        <f t="shared" si="0"/>
        <v>45.940000000000005</v>
      </c>
      <c r="E8" s="4">
        <f>41.91+10</f>
        <v>51.91</v>
      </c>
      <c r="F8" s="4">
        <v>18.3</v>
      </c>
      <c r="G8" s="8">
        <f t="shared" si="3"/>
        <v>70.209999999999994</v>
      </c>
      <c r="H8" s="10">
        <f t="shared" si="2"/>
        <v>1.5282977797126684</v>
      </c>
      <c r="I8" s="12" t="s">
        <v>70</v>
      </c>
    </row>
    <row r="9" spans="1:9" x14ac:dyDescent="0.35">
      <c r="A9" s="5" t="s">
        <v>40</v>
      </c>
      <c r="B9" s="4">
        <v>30.21</v>
      </c>
      <c r="C9" s="4">
        <v>13.18</v>
      </c>
      <c r="D9" s="8">
        <f t="shared" ref="D9:D12" si="4">SUM(B9:C9)</f>
        <v>43.39</v>
      </c>
      <c r="E9" s="4">
        <f>35.52+10</f>
        <v>45.52</v>
      </c>
      <c r="F9" s="4">
        <v>21.42</v>
      </c>
      <c r="G9" s="8">
        <f t="shared" si="3"/>
        <v>66.94</v>
      </c>
      <c r="H9" s="10">
        <f>G9/D9</f>
        <v>1.5427517861258353</v>
      </c>
      <c r="I9" s="11" t="s">
        <v>55</v>
      </c>
    </row>
    <row r="10" spans="1:9" x14ac:dyDescent="0.35">
      <c r="A10" s="5" t="s">
        <v>64</v>
      </c>
      <c r="B10" s="4">
        <v>37.409999999999997</v>
      </c>
      <c r="C10" s="4">
        <v>16.91</v>
      </c>
      <c r="D10" s="8">
        <f t="shared" si="4"/>
        <v>54.319999999999993</v>
      </c>
      <c r="E10" s="4">
        <f>42.04+12</f>
        <v>54.04</v>
      </c>
      <c r="F10" s="4">
        <v>18.010000000000002</v>
      </c>
      <c r="G10" s="8">
        <f t="shared" si="3"/>
        <v>72.05</v>
      </c>
      <c r="H10" s="10">
        <f t="shared" si="2"/>
        <v>1.3263991163475701</v>
      </c>
      <c r="I10" s="11" t="s">
        <v>71</v>
      </c>
    </row>
    <row r="11" spans="1:9" x14ac:dyDescent="0.35">
      <c r="A11" s="5" t="s">
        <v>42</v>
      </c>
      <c r="B11" s="4">
        <v>34.130000000000003</v>
      </c>
      <c r="C11" s="4">
        <v>14.58</v>
      </c>
      <c r="D11" s="8">
        <f t="shared" si="4"/>
        <v>48.71</v>
      </c>
      <c r="E11" s="4">
        <f>40.42+12</f>
        <v>52.42</v>
      </c>
      <c r="F11" s="4">
        <v>17.63</v>
      </c>
      <c r="G11" s="8">
        <f t="shared" si="3"/>
        <v>70.05</v>
      </c>
      <c r="H11" s="10">
        <f t="shared" si="2"/>
        <v>1.4381030589201396</v>
      </c>
      <c r="I11" s="11" t="s">
        <v>71</v>
      </c>
    </row>
    <row r="12" spans="1:9" x14ac:dyDescent="0.35">
      <c r="A12" s="5" t="s">
        <v>65</v>
      </c>
      <c r="B12" s="4">
        <v>45.69</v>
      </c>
      <c r="C12" s="4">
        <v>18.34</v>
      </c>
      <c r="D12" s="8">
        <f t="shared" si="4"/>
        <v>64.03</v>
      </c>
      <c r="E12" s="4">
        <v>38.49</v>
      </c>
      <c r="F12" s="4">
        <v>17.739999999999998</v>
      </c>
      <c r="G12" s="8">
        <f t="shared" si="3"/>
        <v>56.230000000000004</v>
      </c>
      <c r="H12" s="13">
        <f t="shared" si="2"/>
        <v>0.87818210213962211</v>
      </c>
      <c r="I12" s="11" t="s">
        <v>74</v>
      </c>
    </row>
    <row r="13" spans="1:9" x14ac:dyDescent="0.35">
      <c r="A13" s="3" t="s">
        <v>8</v>
      </c>
      <c r="B13" s="4">
        <v>28.24</v>
      </c>
      <c r="C13" s="4">
        <v>11.01</v>
      </c>
      <c r="D13" s="8">
        <f>SUM(B13:C13)</f>
        <v>39.25</v>
      </c>
      <c r="E13" s="6" t="s">
        <v>18</v>
      </c>
      <c r="F13" s="6" t="s">
        <v>18</v>
      </c>
      <c r="G13" s="6" t="s">
        <v>18</v>
      </c>
      <c r="H13" s="9">
        <v>1</v>
      </c>
      <c r="I13" s="12"/>
    </row>
    <row r="14" spans="1:9" x14ac:dyDescent="0.35">
      <c r="A14" s="3" t="s">
        <v>9</v>
      </c>
      <c r="B14" s="4">
        <v>22.1</v>
      </c>
      <c r="C14" s="4">
        <v>4.13</v>
      </c>
      <c r="D14" s="8">
        <f t="shared" ref="D14:D30" si="5">SUM(B14:C14)</f>
        <v>26.23</v>
      </c>
      <c r="E14" s="6" t="s">
        <v>18</v>
      </c>
      <c r="F14" s="6" t="s">
        <v>18</v>
      </c>
      <c r="G14" s="6" t="s">
        <v>18</v>
      </c>
      <c r="H14" s="9">
        <v>1</v>
      </c>
      <c r="I14" s="12"/>
    </row>
    <row r="15" spans="1:9" x14ac:dyDescent="0.35">
      <c r="A15" s="3" t="s">
        <v>66</v>
      </c>
      <c r="B15" s="4">
        <v>38.53</v>
      </c>
      <c r="C15" s="4">
        <v>20.11</v>
      </c>
      <c r="D15" s="8">
        <f t="shared" ref="D15" si="6">SUM(B15:C15)</f>
        <v>58.64</v>
      </c>
      <c r="E15" s="4">
        <v>42.1</v>
      </c>
      <c r="F15" s="4">
        <v>23.62</v>
      </c>
      <c r="G15" s="8">
        <f>SUM(E15:F15)</f>
        <v>65.72</v>
      </c>
      <c r="H15" s="10">
        <f>G15/D15</f>
        <v>1.1207366984993179</v>
      </c>
      <c r="I15" s="12"/>
    </row>
    <row r="16" spans="1:9" x14ac:dyDescent="0.35">
      <c r="A16" s="3" t="s">
        <v>10</v>
      </c>
      <c r="B16" s="4">
        <v>21.83</v>
      </c>
      <c r="C16" s="4">
        <v>9.48</v>
      </c>
      <c r="D16" s="8">
        <f t="shared" si="5"/>
        <v>31.31</v>
      </c>
      <c r="E16" s="4">
        <v>26.03</v>
      </c>
      <c r="F16" s="4">
        <v>12.68</v>
      </c>
      <c r="G16" s="8">
        <f>SUM(E16:F16)</f>
        <v>38.71</v>
      </c>
      <c r="H16" s="10">
        <f>G16/D16</f>
        <v>1.236346215266688</v>
      </c>
      <c r="I16" s="12"/>
    </row>
    <row r="17" spans="1:9" x14ac:dyDescent="0.35">
      <c r="A17" s="3" t="s">
        <v>19</v>
      </c>
      <c r="B17" s="4">
        <v>26.11</v>
      </c>
      <c r="C17" s="4">
        <v>8.1999999999999993</v>
      </c>
      <c r="D17" s="8">
        <f t="shared" si="5"/>
        <v>34.31</v>
      </c>
      <c r="E17" s="4">
        <v>35.869999999999997</v>
      </c>
      <c r="F17" s="4">
        <v>13.5</v>
      </c>
      <c r="G17" s="8">
        <f t="shared" ref="G17:G30" si="7">SUM(E17:F17)</f>
        <v>49.37</v>
      </c>
      <c r="H17" s="10">
        <f t="shared" ref="H17:H30" si="8">G17/D17</f>
        <v>1.4389390848149226</v>
      </c>
      <c r="I17" s="12"/>
    </row>
    <row r="18" spans="1:9" x14ac:dyDescent="0.35">
      <c r="A18" s="3" t="s">
        <v>12</v>
      </c>
      <c r="B18" s="4">
        <v>19.920000000000002</v>
      </c>
      <c r="C18" s="4">
        <v>4.96</v>
      </c>
      <c r="D18" s="8">
        <f t="shared" si="5"/>
        <v>24.880000000000003</v>
      </c>
      <c r="E18" s="6" t="s">
        <v>18</v>
      </c>
      <c r="F18" s="6" t="s">
        <v>18</v>
      </c>
      <c r="G18" s="6" t="s">
        <v>18</v>
      </c>
      <c r="H18" s="9">
        <v>1</v>
      </c>
      <c r="I18" s="12"/>
    </row>
    <row r="19" spans="1:9" x14ac:dyDescent="0.35">
      <c r="A19" s="3" t="s">
        <v>24</v>
      </c>
      <c r="B19" s="4">
        <v>31.64</v>
      </c>
      <c r="C19" s="4">
        <v>10.26</v>
      </c>
      <c r="D19" s="8">
        <f t="shared" si="5"/>
        <v>41.9</v>
      </c>
      <c r="E19" s="4">
        <v>31.06</v>
      </c>
      <c r="F19" s="4">
        <v>14.23</v>
      </c>
      <c r="G19" s="8">
        <f t="shared" ref="G19:G20" si="9">SUM(E19:F19)</f>
        <v>45.29</v>
      </c>
      <c r="H19" s="10">
        <f t="shared" ref="H19:H27" si="10">G19/D19</f>
        <v>1.08090692124105</v>
      </c>
      <c r="I19" s="12" t="s">
        <v>73</v>
      </c>
    </row>
    <row r="20" spans="1:9" x14ac:dyDescent="0.35">
      <c r="A20" s="3" t="s">
        <v>54</v>
      </c>
      <c r="B20" s="4">
        <v>31.56</v>
      </c>
      <c r="C20" s="4">
        <v>11.74</v>
      </c>
      <c r="D20" s="8">
        <f t="shared" si="5"/>
        <v>43.3</v>
      </c>
      <c r="E20" s="4">
        <f>43.26+10</f>
        <v>53.26</v>
      </c>
      <c r="F20" s="4">
        <v>18.3</v>
      </c>
      <c r="G20" s="8">
        <f t="shared" si="9"/>
        <v>71.56</v>
      </c>
      <c r="H20" s="10">
        <f t="shared" si="10"/>
        <v>1.6526558891454968</v>
      </c>
      <c r="I20" s="12" t="s">
        <v>56</v>
      </c>
    </row>
    <row r="21" spans="1:9" x14ac:dyDescent="0.35">
      <c r="A21" s="3" t="s">
        <v>13</v>
      </c>
      <c r="B21" s="4">
        <v>24.06</v>
      </c>
      <c r="C21" s="4">
        <v>8.7799999999999994</v>
      </c>
      <c r="D21" s="8">
        <f t="shared" si="5"/>
        <v>32.839999999999996</v>
      </c>
      <c r="E21" s="4">
        <v>26.56</v>
      </c>
      <c r="F21" s="4">
        <v>13.51</v>
      </c>
      <c r="G21" s="8">
        <f t="shared" ref="G21:G22" si="11">SUM(E21:F21)</f>
        <v>40.07</v>
      </c>
      <c r="H21" s="10">
        <f t="shared" si="10"/>
        <v>1.2201583434835568</v>
      </c>
      <c r="I21" s="12"/>
    </row>
    <row r="22" spans="1:9" x14ac:dyDescent="0.35">
      <c r="A22" s="3" t="s">
        <v>67</v>
      </c>
      <c r="B22" s="4">
        <v>41.2</v>
      </c>
      <c r="C22" s="4">
        <v>16.899999999999999</v>
      </c>
      <c r="D22" s="8">
        <f t="shared" si="5"/>
        <v>58.1</v>
      </c>
      <c r="E22" s="4">
        <f>42.87+10</f>
        <v>52.87</v>
      </c>
      <c r="F22" s="4">
        <v>18.3</v>
      </c>
      <c r="G22" s="8">
        <f t="shared" si="11"/>
        <v>71.17</v>
      </c>
      <c r="H22" s="10">
        <f t="shared" si="10"/>
        <v>1.2249569707401033</v>
      </c>
      <c r="I22" s="12" t="s">
        <v>75</v>
      </c>
    </row>
    <row r="23" spans="1:9" x14ac:dyDescent="0.35">
      <c r="A23" s="3" t="s">
        <v>14</v>
      </c>
      <c r="B23" s="4">
        <v>30.51</v>
      </c>
      <c r="C23" s="4">
        <v>17.22</v>
      </c>
      <c r="D23" s="8">
        <f t="shared" si="5"/>
        <v>47.730000000000004</v>
      </c>
      <c r="E23" s="4">
        <f>38.09+12</f>
        <v>50.09</v>
      </c>
      <c r="F23" s="4">
        <v>18.829999999999998</v>
      </c>
      <c r="G23" s="8">
        <f t="shared" si="7"/>
        <v>68.92</v>
      </c>
      <c r="H23" s="10">
        <f t="shared" si="10"/>
        <v>1.4439555834904672</v>
      </c>
      <c r="I23" s="12" t="s">
        <v>76</v>
      </c>
    </row>
    <row r="24" spans="1:9" x14ac:dyDescent="0.35">
      <c r="A24" s="3" t="s">
        <v>15</v>
      </c>
      <c r="B24" s="4">
        <v>29.11</v>
      </c>
      <c r="C24" s="4">
        <v>11.91</v>
      </c>
      <c r="D24" s="8">
        <f t="shared" si="5"/>
        <v>41.019999999999996</v>
      </c>
      <c r="E24" s="4">
        <v>32.869999999999997</v>
      </c>
      <c r="F24" s="4">
        <v>16.04</v>
      </c>
      <c r="G24" s="8">
        <f t="shared" si="7"/>
        <v>48.91</v>
      </c>
      <c r="H24" s="10">
        <f t="shared" si="10"/>
        <v>1.1923451974646515</v>
      </c>
      <c r="I24" s="3" t="s">
        <v>77</v>
      </c>
    </row>
    <row r="25" spans="1:9" x14ac:dyDescent="0.35">
      <c r="A25" s="3" t="s">
        <v>45</v>
      </c>
      <c r="B25" s="4">
        <v>27.28</v>
      </c>
      <c r="C25" s="4">
        <v>11.29</v>
      </c>
      <c r="D25" s="8">
        <f t="shared" si="5"/>
        <v>38.57</v>
      </c>
      <c r="E25" s="4">
        <v>31.86</v>
      </c>
      <c r="F25" s="4">
        <v>19.14</v>
      </c>
      <c r="G25" s="8">
        <f t="shared" si="7"/>
        <v>51</v>
      </c>
      <c r="H25" s="10">
        <f t="shared" si="10"/>
        <v>1.322271195229453</v>
      </c>
      <c r="I25" s="12"/>
    </row>
    <row r="26" spans="1:9" x14ac:dyDescent="0.35">
      <c r="A26" s="3" t="s">
        <v>21</v>
      </c>
      <c r="B26" s="4">
        <v>31.54</v>
      </c>
      <c r="C26" s="4">
        <v>11.8</v>
      </c>
      <c r="D26" s="8">
        <f t="shared" si="5"/>
        <v>43.34</v>
      </c>
      <c r="E26" s="4">
        <v>34.89</v>
      </c>
      <c r="F26" s="4">
        <v>15.4</v>
      </c>
      <c r="G26" s="8">
        <f t="shared" si="7"/>
        <v>50.29</v>
      </c>
      <c r="H26" s="10">
        <f t="shared" si="10"/>
        <v>1.1603599446239039</v>
      </c>
      <c r="I26" s="12"/>
    </row>
    <row r="27" spans="1:9" x14ac:dyDescent="0.35">
      <c r="A27" s="3" t="s">
        <v>16</v>
      </c>
      <c r="B27" s="4">
        <v>26.12</v>
      </c>
      <c r="C27" s="4">
        <v>12.29</v>
      </c>
      <c r="D27" s="8">
        <f>SUM(B27:C27)</f>
        <v>38.409999999999997</v>
      </c>
      <c r="E27" s="4">
        <f>34.62+5</f>
        <v>39.619999999999997</v>
      </c>
      <c r="F27" s="4">
        <v>15.4</v>
      </c>
      <c r="G27" s="8">
        <f>SUM(E27:F27)</f>
        <v>55.019999999999996</v>
      </c>
      <c r="H27" s="10">
        <f t="shared" si="10"/>
        <v>1.4324394688883104</v>
      </c>
      <c r="I27" s="12" t="s">
        <v>72</v>
      </c>
    </row>
    <row r="28" spans="1:9" x14ac:dyDescent="0.35">
      <c r="A28" s="3" t="s">
        <v>32</v>
      </c>
      <c r="B28" s="4">
        <v>37.29</v>
      </c>
      <c r="C28" s="4">
        <v>14.6</v>
      </c>
      <c r="D28" s="8">
        <f>SUM(B28:C28)</f>
        <v>51.89</v>
      </c>
      <c r="E28" s="4">
        <v>29.74</v>
      </c>
      <c r="F28" s="4">
        <v>19.7</v>
      </c>
      <c r="G28" s="8">
        <f>SUM(E28:F28)</f>
        <v>49.44</v>
      </c>
      <c r="H28" s="13">
        <f>G28/D28</f>
        <v>0.95278473694353438</v>
      </c>
      <c r="I28" s="12" t="s">
        <v>78</v>
      </c>
    </row>
    <row r="29" spans="1:9" x14ac:dyDescent="0.35">
      <c r="A29" s="3" t="s">
        <v>46</v>
      </c>
      <c r="B29" s="4">
        <v>31.85</v>
      </c>
      <c r="C29" s="4">
        <v>19.329999999999998</v>
      </c>
      <c r="D29" s="8">
        <f>SUM(B29:C29)</f>
        <v>51.18</v>
      </c>
      <c r="E29" s="4">
        <v>35.35</v>
      </c>
      <c r="F29" s="4">
        <v>19.36</v>
      </c>
      <c r="G29" s="8">
        <f t="shared" ref="G29" si="12">SUM(E29:F29)</f>
        <v>54.71</v>
      </c>
      <c r="H29" s="10">
        <f t="shared" ref="H29" si="13">G29/D29</f>
        <v>1.0689722547870262</v>
      </c>
      <c r="I29" s="12"/>
    </row>
    <row r="30" spans="1:9" x14ac:dyDescent="0.35">
      <c r="A30" s="3" t="s">
        <v>17</v>
      </c>
      <c r="B30" s="4">
        <v>24.64</v>
      </c>
      <c r="C30" s="4">
        <v>5.91</v>
      </c>
      <c r="D30" s="8">
        <f t="shared" si="5"/>
        <v>30.55</v>
      </c>
      <c r="E30" s="4">
        <f>30.31+2.75</f>
        <v>33.06</v>
      </c>
      <c r="F30" s="4">
        <v>16.350000000000001</v>
      </c>
      <c r="G30" s="8">
        <f t="shared" si="7"/>
        <v>49.410000000000004</v>
      </c>
      <c r="H30" s="10">
        <f t="shared" si="8"/>
        <v>1.6173486088379707</v>
      </c>
      <c r="I30" s="12" t="s">
        <v>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8006-0085-44B9-9E38-20135D48B57E}">
  <dimension ref="A1:I15"/>
  <sheetViews>
    <sheetView zoomScaleNormal="100" workbookViewId="0"/>
  </sheetViews>
  <sheetFormatPr defaultRowHeight="14.5" x14ac:dyDescent="0.35"/>
  <cols>
    <col min="1" max="1" width="35.7265625" customWidth="1"/>
    <col min="2" max="8" width="15.7265625" customWidth="1"/>
    <col min="9" max="9" width="50.7265625" customWidth="1"/>
  </cols>
  <sheetData>
    <row r="1" spans="1:9" x14ac:dyDescent="0.35">
      <c r="A1" s="1" t="s">
        <v>22</v>
      </c>
    </row>
    <row r="2" spans="1:9" x14ac:dyDescent="0.35">
      <c r="A2" t="s">
        <v>26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x14ac:dyDescent="0.35">
      <c r="A6" s="5" t="s">
        <v>23</v>
      </c>
      <c r="B6" s="4">
        <v>38.43</v>
      </c>
      <c r="C6" s="4">
        <v>23.09</v>
      </c>
      <c r="D6" s="8">
        <f t="shared" ref="D6" si="0">SUM(B6:C6)</f>
        <v>61.519999999999996</v>
      </c>
      <c r="E6" s="4">
        <v>38.51</v>
      </c>
      <c r="F6" s="4">
        <v>30.29</v>
      </c>
      <c r="G6" s="8">
        <f>SUM(E6:F6)</f>
        <v>68.8</v>
      </c>
      <c r="H6" s="10">
        <f>G6/D6</f>
        <v>1.1183355006501952</v>
      </c>
      <c r="I6" s="2"/>
    </row>
    <row r="7" spans="1:9" x14ac:dyDescent="0.35">
      <c r="A7" s="3" t="s">
        <v>8</v>
      </c>
      <c r="B7" s="4">
        <v>28.24</v>
      </c>
      <c r="C7" s="4">
        <v>11.01</v>
      </c>
      <c r="D7" s="8">
        <f>SUM(B7:C7)</f>
        <v>39.25</v>
      </c>
      <c r="E7" s="6" t="s">
        <v>18</v>
      </c>
      <c r="F7" s="6" t="s">
        <v>18</v>
      </c>
      <c r="G7" s="6" t="s">
        <v>18</v>
      </c>
      <c r="H7" s="9">
        <v>1</v>
      </c>
      <c r="I7" s="3"/>
    </row>
    <row r="8" spans="1:9" x14ac:dyDescent="0.35">
      <c r="A8" s="3" t="s">
        <v>9</v>
      </c>
      <c r="B8" s="4">
        <v>22.1</v>
      </c>
      <c r="C8" s="4">
        <v>4.13</v>
      </c>
      <c r="D8" s="8">
        <f t="shared" ref="D8:D15" si="1">SUM(B8:C8)</f>
        <v>26.23</v>
      </c>
      <c r="E8" s="6" t="s">
        <v>18</v>
      </c>
      <c r="F8" s="6" t="s">
        <v>18</v>
      </c>
      <c r="G8" s="6" t="s">
        <v>18</v>
      </c>
      <c r="H8" s="9">
        <v>1</v>
      </c>
      <c r="I8" s="3"/>
    </row>
    <row r="9" spans="1:9" x14ac:dyDescent="0.35">
      <c r="A9" s="3" t="s">
        <v>10</v>
      </c>
      <c r="B9" s="4">
        <v>21.83</v>
      </c>
      <c r="C9" s="4">
        <v>9.48</v>
      </c>
      <c r="D9" s="8">
        <f t="shared" si="1"/>
        <v>31.31</v>
      </c>
      <c r="E9" s="4">
        <v>26.03</v>
      </c>
      <c r="F9" s="4">
        <v>12.68</v>
      </c>
      <c r="G9" s="8">
        <f>SUM(E9:F9)</f>
        <v>38.71</v>
      </c>
      <c r="H9" s="10">
        <f>G9/D9</f>
        <v>1.236346215266688</v>
      </c>
      <c r="I9" s="3"/>
    </row>
    <row r="10" spans="1:9" x14ac:dyDescent="0.35">
      <c r="A10" s="3" t="s">
        <v>19</v>
      </c>
      <c r="B10" s="4">
        <v>26.11</v>
      </c>
      <c r="C10" s="4">
        <v>8.1999999999999993</v>
      </c>
      <c r="D10" s="8">
        <f t="shared" si="1"/>
        <v>34.31</v>
      </c>
      <c r="E10" s="4">
        <v>35.869999999999997</v>
      </c>
      <c r="F10" s="4">
        <v>13.5</v>
      </c>
      <c r="G10" s="8">
        <f t="shared" ref="G10:G15" si="2">SUM(E10:F10)</f>
        <v>49.37</v>
      </c>
      <c r="H10" s="10">
        <f t="shared" ref="H10:H15" si="3">G10/D10</f>
        <v>1.4389390848149226</v>
      </c>
      <c r="I10" s="3"/>
    </row>
    <row r="11" spans="1:9" x14ac:dyDescent="0.35">
      <c r="A11" s="3" t="s">
        <v>12</v>
      </c>
      <c r="B11" s="4">
        <v>19.920000000000002</v>
      </c>
      <c r="C11" s="4">
        <v>4.96</v>
      </c>
      <c r="D11" s="8">
        <f t="shared" si="1"/>
        <v>24.880000000000003</v>
      </c>
      <c r="E11" s="6" t="s">
        <v>18</v>
      </c>
      <c r="F11" s="6" t="s">
        <v>18</v>
      </c>
      <c r="G11" s="6" t="s">
        <v>18</v>
      </c>
      <c r="H11" s="9">
        <v>1</v>
      </c>
      <c r="I11" s="3"/>
    </row>
    <row r="12" spans="1:9" x14ac:dyDescent="0.35">
      <c r="A12" s="3" t="s">
        <v>24</v>
      </c>
      <c r="B12" s="4">
        <v>31.64</v>
      </c>
      <c r="C12" s="4">
        <v>10.26</v>
      </c>
      <c r="D12" s="8">
        <f t="shared" si="1"/>
        <v>41.9</v>
      </c>
      <c r="E12" s="4">
        <v>41.55</v>
      </c>
      <c r="F12" s="4">
        <v>21.95</v>
      </c>
      <c r="G12" s="8">
        <f t="shared" ref="G12" si="4">SUM(E12:F12)</f>
        <v>63.5</v>
      </c>
      <c r="H12" s="10">
        <f t="shared" si="3"/>
        <v>1.5155131264916468</v>
      </c>
      <c r="I12" s="3"/>
    </row>
    <row r="13" spans="1:9" x14ac:dyDescent="0.35">
      <c r="A13" s="3" t="s">
        <v>13</v>
      </c>
      <c r="B13" s="4">
        <v>24.06</v>
      </c>
      <c r="C13" s="4">
        <v>8.7799999999999994</v>
      </c>
      <c r="D13" s="8">
        <f t="shared" si="1"/>
        <v>32.839999999999996</v>
      </c>
      <c r="E13" s="4">
        <v>26.56</v>
      </c>
      <c r="F13" s="4">
        <v>13.51</v>
      </c>
      <c r="G13" s="8">
        <f t="shared" si="2"/>
        <v>40.07</v>
      </c>
      <c r="H13" s="10">
        <f t="shared" si="3"/>
        <v>1.2201583434835568</v>
      </c>
      <c r="I13" s="3"/>
    </row>
    <row r="14" spans="1:9" x14ac:dyDescent="0.35">
      <c r="A14" s="3" t="s">
        <v>25</v>
      </c>
      <c r="B14" s="4">
        <v>37.29</v>
      </c>
      <c r="C14" s="4">
        <v>14.6</v>
      </c>
      <c r="D14" s="8">
        <f t="shared" si="1"/>
        <v>51.89</v>
      </c>
      <c r="E14" s="4">
        <v>42.3</v>
      </c>
      <c r="F14" s="4">
        <v>23.13</v>
      </c>
      <c r="G14" s="8">
        <f t="shared" si="2"/>
        <v>65.429999999999993</v>
      </c>
      <c r="H14" s="10">
        <f t="shared" si="3"/>
        <v>1.2609365966467525</v>
      </c>
      <c r="I14" s="3" t="s">
        <v>97</v>
      </c>
    </row>
    <row r="15" spans="1:9" x14ac:dyDescent="0.35">
      <c r="A15" s="3" t="s">
        <v>17</v>
      </c>
      <c r="B15" s="4">
        <v>24.64</v>
      </c>
      <c r="C15" s="4">
        <v>5.91</v>
      </c>
      <c r="D15" s="8">
        <f t="shared" si="1"/>
        <v>30.55</v>
      </c>
      <c r="E15" s="4">
        <v>30.31</v>
      </c>
      <c r="F15" s="4">
        <v>16.350000000000001</v>
      </c>
      <c r="G15" s="8">
        <f t="shared" si="2"/>
        <v>46.66</v>
      </c>
      <c r="H15" s="10">
        <f t="shared" si="3"/>
        <v>1.5273322422258591</v>
      </c>
      <c r="I15" s="3" t="s">
        <v>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09B4-8F31-45A5-BA20-53A7DE4DC980}">
  <dimension ref="A1:I17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86</v>
      </c>
    </row>
    <row r="2" spans="1:9" x14ac:dyDescent="0.35">
      <c r="A2" t="s">
        <v>87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3" t="s">
        <v>23</v>
      </c>
      <c r="B6" s="4">
        <v>38.43</v>
      </c>
      <c r="C6" s="4">
        <v>23.09</v>
      </c>
      <c r="D6" s="8">
        <f t="shared" ref="D6" si="0">SUM(B6:C6)</f>
        <v>61.519999999999996</v>
      </c>
      <c r="E6" s="4">
        <v>38.51</v>
      </c>
      <c r="F6" s="4">
        <v>30.29</v>
      </c>
      <c r="G6" s="8">
        <f t="shared" ref="G6" si="1">SUM(E6:F6)</f>
        <v>68.8</v>
      </c>
      <c r="H6" s="10">
        <f t="shared" ref="H6" si="2">G6/D6</f>
        <v>1.1183355006501952</v>
      </c>
      <c r="I6" s="12"/>
    </row>
    <row r="7" spans="1:9" x14ac:dyDescent="0.35">
      <c r="A7" s="3" t="s">
        <v>8</v>
      </c>
      <c r="B7" s="4">
        <v>28.24</v>
      </c>
      <c r="C7" s="4">
        <v>11.01</v>
      </c>
      <c r="D7" s="8">
        <f>SUM(B7:C7)</f>
        <v>39.25</v>
      </c>
      <c r="E7" s="6" t="s">
        <v>18</v>
      </c>
      <c r="F7" s="6" t="s">
        <v>18</v>
      </c>
      <c r="G7" s="6" t="s">
        <v>18</v>
      </c>
      <c r="H7" s="9">
        <v>1</v>
      </c>
      <c r="I7" s="12"/>
    </row>
    <row r="8" spans="1:9" x14ac:dyDescent="0.35">
      <c r="A8" s="3" t="s">
        <v>9</v>
      </c>
      <c r="B8" s="4">
        <v>22.1</v>
      </c>
      <c r="C8" s="4">
        <v>4.13</v>
      </c>
      <c r="D8" s="8">
        <f t="shared" ref="D8:D17" si="3">SUM(B8:C8)</f>
        <v>26.23</v>
      </c>
      <c r="E8" s="6" t="s">
        <v>18</v>
      </c>
      <c r="F8" s="6" t="s">
        <v>18</v>
      </c>
      <c r="G8" s="6" t="s">
        <v>18</v>
      </c>
      <c r="H8" s="9">
        <v>1</v>
      </c>
      <c r="I8" s="12"/>
    </row>
    <row r="9" spans="1:9" x14ac:dyDescent="0.35">
      <c r="A9" s="3" t="s">
        <v>10</v>
      </c>
      <c r="B9" s="4">
        <v>21.83</v>
      </c>
      <c r="C9" s="4">
        <v>9.48</v>
      </c>
      <c r="D9" s="8">
        <f t="shared" si="3"/>
        <v>31.31</v>
      </c>
      <c r="E9" s="4">
        <v>26.03</v>
      </c>
      <c r="F9" s="4">
        <v>12.68</v>
      </c>
      <c r="G9" s="8">
        <f>SUM(E9:F9)</f>
        <v>38.71</v>
      </c>
      <c r="H9" s="10">
        <f>G9/D9</f>
        <v>1.236346215266688</v>
      </c>
      <c r="I9" s="12"/>
    </row>
    <row r="10" spans="1:9" x14ac:dyDescent="0.35">
      <c r="A10" s="3" t="s">
        <v>19</v>
      </c>
      <c r="B10" s="4">
        <v>26.11</v>
      </c>
      <c r="C10" s="4">
        <v>8.1999999999999993</v>
      </c>
      <c r="D10" s="8">
        <f t="shared" si="3"/>
        <v>34.31</v>
      </c>
      <c r="E10" s="4">
        <v>35.869999999999997</v>
      </c>
      <c r="F10" s="4">
        <v>13.5</v>
      </c>
      <c r="G10" s="8">
        <f t="shared" ref="G10:G17" si="4">SUM(E10:F10)</f>
        <v>49.37</v>
      </c>
      <c r="H10" s="10">
        <f t="shared" ref="H10:H17" si="5">G10/D10</f>
        <v>1.4389390848149226</v>
      </c>
      <c r="I10" s="12"/>
    </row>
    <row r="11" spans="1:9" x14ac:dyDescent="0.35">
      <c r="A11" s="3" t="s">
        <v>11</v>
      </c>
      <c r="B11" s="4">
        <v>35.94</v>
      </c>
      <c r="C11" s="4">
        <v>23.35</v>
      </c>
      <c r="D11" s="8">
        <f t="shared" si="3"/>
        <v>59.29</v>
      </c>
      <c r="E11" s="4">
        <f>39.1+8.75</f>
        <v>47.85</v>
      </c>
      <c r="F11" s="4">
        <v>27.5</v>
      </c>
      <c r="G11" s="8">
        <f t="shared" si="4"/>
        <v>75.349999999999994</v>
      </c>
      <c r="H11" s="10">
        <f t="shared" si="5"/>
        <v>1.2708719851576993</v>
      </c>
      <c r="I11" s="12" t="s">
        <v>34</v>
      </c>
    </row>
    <row r="12" spans="1:9" x14ac:dyDescent="0.35">
      <c r="A12" s="3" t="s">
        <v>12</v>
      </c>
      <c r="B12" s="4">
        <v>19.920000000000002</v>
      </c>
      <c r="C12" s="4">
        <v>4.96</v>
      </c>
      <c r="D12" s="8">
        <f t="shared" si="3"/>
        <v>24.880000000000003</v>
      </c>
      <c r="E12" s="6" t="s">
        <v>18</v>
      </c>
      <c r="F12" s="6" t="s">
        <v>18</v>
      </c>
      <c r="G12" s="6" t="s">
        <v>18</v>
      </c>
      <c r="H12" s="9">
        <v>1</v>
      </c>
      <c r="I12" s="12"/>
    </row>
    <row r="13" spans="1:9" x14ac:dyDescent="0.35">
      <c r="A13" s="3" t="s">
        <v>24</v>
      </c>
      <c r="B13" s="4">
        <v>31.64</v>
      </c>
      <c r="C13" s="4">
        <v>10.26</v>
      </c>
      <c r="D13" s="8">
        <f t="shared" si="3"/>
        <v>41.9</v>
      </c>
      <c r="E13" s="4">
        <v>34.93</v>
      </c>
      <c r="F13" s="4">
        <v>16</v>
      </c>
      <c r="G13" s="8">
        <f t="shared" ref="G13:G15" si="6">SUM(E13:F13)</f>
        <v>50.93</v>
      </c>
      <c r="H13" s="10">
        <f t="shared" ref="H13:H16" si="7">G13/D13</f>
        <v>1.2155131264916468</v>
      </c>
      <c r="I13" s="12" t="s">
        <v>35</v>
      </c>
    </row>
    <row r="14" spans="1:9" x14ac:dyDescent="0.35">
      <c r="A14" s="3" t="s">
        <v>13</v>
      </c>
      <c r="B14" s="4">
        <v>24.06</v>
      </c>
      <c r="C14" s="4">
        <v>8.7799999999999994</v>
      </c>
      <c r="D14" s="8">
        <f t="shared" si="3"/>
        <v>32.839999999999996</v>
      </c>
      <c r="E14" s="4">
        <v>26.56</v>
      </c>
      <c r="F14" s="4">
        <v>13.51</v>
      </c>
      <c r="G14" s="8">
        <f t="shared" si="6"/>
        <v>40.07</v>
      </c>
      <c r="H14" s="10">
        <f t="shared" si="7"/>
        <v>1.2201583434835568</v>
      </c>
      <c r="I14" s="12"/>
    </row>
    <row r="15" spans="1:9" x14ac:dyDescent="0.35">
      <c r="A15" s="3" t="s">
        <v>88</v>
      </c>
      <c r="B15" s="4">
        <v>37.92</v>
      </c>
      <c r="C15" s="4">
        <v>16.170000000000002</v>
      </c>
      <c r="D15" s="8">
        <f t="shared" si="3"/>
        <v>54.09</v>
      </c>
      <c r="E15" s="4">
        <v>42.3</v>
      </c>
      <c r="F15" s="4">
        <v>23.13</v>
      </c>
      <c r="G15" s="8">
        <f t="shared" si="6"/>
        <v>65.429999999999993</v>
      </c>
      <c r="H15" s="10">
        <f t="shared" si="7"/>
        <v>1.2096505823627286</v>
      </c>
      <c r="I15" s="12" t="s">
        <v>89</v>
      </c>
    </row>
    <row r="16" spans="1:9" x14ac:dyDescent="0.35">
      <c r="A16" s="3" t="s">
        <v>16</v>
      </c>
      <c r="B16" s="4">
        <v>26.12</v>
      </c>
      <c r="C16" s="4">
        <v>12.29</v>
      </c>
      <c r="D16" s="8">
        <f>SUM(B16:C16)</f>
        <v>38.409999999999997</v>
      </c>
      <c r="E16" s="4">
        <v>34.619999999999997</v>
      </c>
      <c r="F16" s="4">
        <v>15.4</v>
      </c>
      <c r="G16" s="8">
        <f>SUM(E16:F16)</f>
        <v>50.019999999999996</v>
      </c>
      <c r="H16" s="10">
        <f t="shared" si="7"/>
        <v>1.302265035147097</v>
      </c>
      <c r="I16" s="12"/>
    </row>
    <row r="17" spans="1:9" x14ac:dyDescent="0.35">
      <c r="A17" s="3" t="s">
        <v>17</v>
      </c>
      <c r="B17" s="4">
        <v>24.64</v>
      </c>
      <c r="C17" s="4">
        <v>5.91</v>
      </c>
      <c r="D17" s="8">
        <f t="shared" si="3"/>
        <v>30.55</v>
      </c>
      <c r="E17" s="4">
        <v>30.31</v>
      </c>
      <c r="F17" s="4">
        <v>16.350000000000001</v>
      </c>
      <c r="G17" s="8">
        <f t="shared" si="4"/>
        <v>46.66</v>
      </c>
      <c r="H17" s="10">
        <f t="shared" si="5"/>
        <v>1.5273322422258591</v>
      </c>
      <c r="I17" s="12" t="s">
        <v>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9865-DE20-4858-960B-738E4ABD8A9D}">
  <dimension ref="A1:I19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27</v>
      </c>
    </row>
    <row r="2" spans="1:9" x14ac:dyDescent="0.35">
      <c r="A2" t="s">
        <v>28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29</v>
      </c>
      <c r="B6" s="4">
        <v>42.22</v>
      </c>
      <c r="C6" s="4">
        <v>14.33</v>
      </c>
      <c r="D6" s="8">
        <f t="shared" ref="D6:D7" si="0">SUM(B6:C6)</f>
        <v>56.55</v>
      </c>
      <c r="E6" s="4">
        <f>45.14+6</f>
        <v>51.14</v>
      </c>
      <c r="F6" s="4">
        <v>15.65</v>
      </c>
      <c r="G6" s="8">
        <f>SUM(E6:F6)</f>
        <v>66.790000000000006</v>
      </c>
      <c r="H6" s="10">
        <f>G6/D6</f>
        <v>1.1810786914235192</v>
      </c>
      <c r="I6" s="11" t="s">
        <v>48</v>
      </c>
    </row>
    <row r="7" spans="1:9" ht="15" customHeight="1" x14ac:dyDescent="0.35">
      <c r="A7" s="5" t="s">
        <v>30</v>
      </c>
      <c r="B7" s="4">
        <v>50.16</v>
      </c>
      <c r="C7" s="4">
        <v>38.26</v>
      </c>
      <c r="D7" s="8">
        <f t="shared" si="0"/>
        <v>88.419999999999987</v>
      </c>
      <c r="E7" s="4">
        <v>57.98</v>
      </c>
      <c r="F7" s="4">
        <v>42.27</v>
      </c>
      <c r="G7" s="8">
        <f>SUM(E7:F7)</f>
        <v>100.25</v>
      </c>
      <c r="H7" s="10">
        <f>G7/D7</f>
        <v>1.1337932594435649</v>
      </c>
      <c r="I7" s="11" t="s">
        <v>33</v>
      </c>
    </row>
    <row r="8" spans="1:9" x14ac:dyDescent="0.35">
      <c r="A8" s="3" t="s">
        <v>8</v>
      </c>
      <c r="B8" s="4">
        <v>28.24</v>
      </c>
      <c r="C8" s="4">
        <v>11.01</v>
      </c>
      <c r="D8" s="8">
        <f>SUM(B8:C8)</f>
        <v>39.25</v>
      </c>
      <c r="E8" s="6" t="s">
        <v>18</v>
      </c>
      <c r="F8" s="6" t="s">
        <v>18</v>
      </c>
      <c r="G8" s="6" t="s">
        <v>18</v>
      </c>
      <c r="H8" s="9">
        <v>1</v>
      </c>
      <c r="I8" s="12"/>
    </row>
    <row r="9" spans="1:9" x14ac:dyDescent="0.35">
      <c r="A9" s="3" t="s">
        <v>9</v>
      </c>
      <c r="B9" s="4">
        <v>22.1</v>
      </c>
      <c r="C9" s="4">
        <v>4.13</v>
      </c>
      <c r="D9" s="8">
        <f t="shared" ref="D9:D19" si="1">SUM(B9:C9)</f>
        <v>26.23</v>
      </c>
      <c r="E9" s="6" t="s">
        <v>18</v>
      </c>
      <c r="F9" s="6" t="s">
        <v>18</v>
      </c>
      <c r="G9" s="6" t="s">
        <v>18</v>
      </c>
      <c r="H9" s="9">
        <v>1</v>
      </c>
      <c r="I9" s="12"/>
    </row>
    <row r="10" spans="1:9" x14ac:dyDescent="0.35">
      <c r="A10" s="3" t="s">
        <v>10</v>
      </c>
      <c r="B10" s="4">
        <v>21.83</v>
      </c>
      <c r="C10" s="4">
        <v>9.48</v>
      </c>
      <c r="D10" s="8">
        <f t="shared" si="1"/>
        <v>31.31</v>
      </c>
      <c r="E10" s="4">
        <v>26.03</v>
      </c>
      <c r="F10" s="4">
        <v>12.68</v>
      </c>
      <c r="G10" s="8">
        <f>SUM(E10:F10)</f>
        <v>38.71</v>
      </c>
      <c r="H10" s="10">
        <f>G10/D10</f>
        <v>1.236346215266688</v>
      </c>
      <c r="I10" s="12"/>
    </row>
    <row r="11" spans="1:9" x14ac:dyDescent="0.35">
      <c r="A11" s="3" t="s">
        <v>19</v>
      </c>
      <c r="B11" s="4">
        <v>26.11</v>
      </c>
      <c r="C11" s="4">
        <v>8.1999999999999993</v>
      </c>
      <c r="D11" s="8">
        <f t="shared" si="1"/>
        <v>34.31</v>
      </c>
      <c r="E11" s="4">
        <v>35.869999999999997</v>
      </c>
      <c r="F11" s="4">
        <v>13.5</v>
      </c>
      <c r="G11" s="8">
        <f t="shared" ref="G11:G19" si="2">SUM(E11:F11)</f>
        <v>49.37</v>
      </c>
      <c r="H11" s="10">
        <f t="shared" ref="H11:H19" si="3">G11/D11</f>
        <v>1.4389390848149226</v>
      </c>
      <c r="I11" s="12"/>
    </row>
    <row r="12" spans="1:9" x14ac:dyDescent="0.35">
      <c r="A12" s="3" t="s">
        <v>11</v>
      </c>
      <c r="B12" s="4">
        <v>35.94</v>
      </c>
      <c r="C12" s="4">
        <v>23.35</v>
      </c>
      <c r="D12" s="8">
        <f t="shared" si="1"/>
        <v>59.29</v>
      </c>
      <c r="E12" s="4">
        <f>39.1+8.75</f>
        <v>47.85</v>
      </c>
      <c r="F12" s="4">
        <v>27.5</v>
      </c>
      <c r="G12" s="8">
        <f t="shared" si="2"/>
        <v>75.349999999999994</v>
      </c>
      <c r="H12" s="10">
        <f t="shared" si="3"/>
        <v>1.2708719851576993</v>
      </c>
      <c r="I12" s="12" t="s">
        <v>34</v>
      </c>
    </row>
    <row r="13" spans="1:9" x14ac:dyDescent="0.35">
      <c r="A13" s="3" t="s">
        <v>12</v>
      </c>
      <c r="B13" s="4">
        <v>19.920000000000002</v>
      </c>
      <c r="C13" s="4">
        <v>4.96</v>
      </c>
      <c r="D13" s="8">
        <f t="shared" si="1"/>
        <v>24.880000000000003</v>
      </c>
      <c r="E13" s="6" t="s">
        <v>18</v>
      </c>
      <c r="F13" s="6" t="s">
        <v>18</v>
      </c>
      <c r="G13" s="6" t="s">
        <v>18</v>
      </c>
      <c r="H13" s="9">
        <v>1</v>
      </c>
      <c r="I13" s="12"/>
    </row>
    <row r="14" spans="1:9" x14ac:dyDescent="0.35">
      <c r="A14" s="3" t="s">
        <v>24</v>
      </c>
      <c r="B14" s="4">
        <v>31.64</v>
      </c>
      <c r="C14" s="4">
        <v>10.26</v>
      </c>
      <c r="D14" s="8">
        <f t="shared" si="1"/>
        <v>41.9</v>
      </c>
      <c r="E14" s="4">
        <v>34.93</v>
      </c>
      <c r="F14" s="4">
        <v>16</v>
      </c>
      <c r="G14" s="8">
        <f t="shared" ref="G14:G15" si="4">SUM(E14:F14)</f>
        <v>50.93</v>
      </c>
      <c r="H14" s="10">
        <f t="shared" si="3"/>
        <v>1.2155131264916468</v>
      </c>
      <c r="I14" s="12" t="s">
        <v>35</v>
      </c>
    </row>
    <row r="15" spans="1:9" x14ac:dyDescent="0.35">
      <c r="A15" s="3" t="s">
        <v>31</v>
      </c>
      <c r="B15" s="4">
        <v>51.43</v>
      </c>
      <c r="C15" s="4">
        <v>20.25</v>
      </c>
      <c r="D15" s="8">
        <f t="shared" si="1"/>
        <v>71.680000000000007</v>
      </c>
      <c r="E15" s="4">
        <v>53.82</v>
      </c>
      <c r="F15" s="4">
        <v>21.82</v>
      </c>
      <c r="G15" s="8">
        <f t="shared" si="4"/>
        <v>75.64</v>
      </c>
      <c r="H15" s="10">
        <f t="shared" si="3"/>
        <v>1.0552455357142856</v>
      </c>
      <c r="I15" s="12" t="s">
        <v>36</v>
      </c>
    </row>
    <row r="16" spans="1:9" x14ac:dyDescent="0.35">
      <c r="A16" s="3" t="s">
        <v>13</v>
      </c>
      <c r="B16" s="4">
        <v>24.06</v>
      </c>
      <c r="C16" s="4">
        <v>8.7799999999999994</v>
      </c>
      <c r="D16" s="8">
        <f t="shared" si="1"/>
        <v>32.839999999999996</v>
      </c>
      <c r="E16" s="4">
        <v>26.56</v>
      </c>
      <c r="F16" s="4">
        <v>13.51</v>
      </c>
      <c r="G16" s="8">
        <f t="shared" si="2"/>
        <v>40.07</v>
      </c>
      <c r="H16" s="10">
        <f t="shared" si="3"/>
        <v>1.2201583434835568</v>
      </c>
      <c r="I16" s="12"/>
    </row>
    <row r="17" spans="1:9" x14ac:dyDescent="0.35">
      <c r="A17" s="3" t="s">
        <v>16</v>
      </c>
      <c r="B17" s="4">
        <v>26.12</v>
      </c>
      <c r="C17" s="4">
        <v>12.29</v>
      </c>
      <c r="D17" s="8">
        <f>SUM(B17:C17)</f>
        <v>38.409999999999997</v>
      </c>
      <c r="E17" s="4">
        <v>34.619999999999997</v>
      </c>
      <c r="F17" s="4">
        <v>15.4</v>
      </c>
      <c r="G17" s="8">
        <f>SUM(E17:F17)</f>
        <v>50.019999999999996</v>
      </c>
      <c r="H17" s="10">
        <f>G17/D17</f>
        <v>1.302265035147097</v>
      </c>
      <c r="I17" s="12"/>
    </row>
    <row r="18" spans="1:9" x14ac:dyDescent="0.35">
      <c r="A18" s="3" t="s">
        <v>32</v>
      </c>
      <c r="B18" s="4">
        <v>37.29</v>
      </c>
      <c r="C18" s="4">
        <v>14.6</v>
      </c>
      <c r="D18" s="8">
        <f>SUM(B18:C18)</f>
        <v>51.89</v>
      </c>
      <c r="E18" s="4">
        <v>42.3</v>
      </c>
      <c r="F18" s="4">
        <v>23.13</v>
      </c>
      <c r="G18" s="8">
        <f>SUM(E18:F18)</f>
        <v>65.429999999999993</v>
      </c>
      <c r="H18" s="10">
        <f>G18/D18</f>
        <v>1.2609365966467525</v>
      </c>
      <c r="I18" s="12" t="s">
        <v>98</v>
      </c>
    </row>
    <row r="19" spans="1:9" x14ac:dyDescent="0.35">
      <c r="A19" s="3" t="s">
        <v>17</v>
      </c>
      <c r="B19" s="4">
        <v>24.64</v>
      </c>
      <c r="C19" s="4">
        <v>5.91</v>
      </c>
      <c r="D19" s="8">
        <f t="shared" si="1"/>
        <v>30.55</v>
      </c>
      <c r="E19" s="4">
        <v>30.31</v>
      </c>
      <c r="F19" s="4">
        <v>16.350000000000001</v>
      </c>
      <c r="G19" s="8">
        <f t="shared" si="2"/>
        <v>46.66</v>
      </c>
      <c r="H19" s="10">
        <f t="shared" si="3"/>
        <v>1.5273322422258591</v>
      </c>
      <c r="I19" s="12" t="s">
        <v>37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5F3E-A073-43FF-A236-50F94575D84D}">
  <dimension ref="A1:I15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90</v>
      </c>
    </row>
    <row r="2" spans="1:9" x14ac:dyDescent="0.35">
      <c r="A2" t="s">
        <v>91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x14ac:dyDescent="0.35">
      <c r="A6" s="3" t="s">
        <v>8</v>
      </c>
      <c r="B6" s="4">
        <v>28.24</v>
      </c>
      <c r="C6" s="4">
        <v>11.01</v>
      </c>
      <c r="D6" s="8">
        <f>SUM(B6:C6)</f>
        <v>39.25</v>
      </c>
      <c r="E6" s="6" t="s">
        <v>18</v>
      </c>
      <c r="F6" s="6" t="s">
        <v>18</v>
      </c>
      <c r="G6" s="6" t="s">
        <v>18</v>
      </c>
      <c r="H6" s="9">
        <v>1</v>
      </c>
      <c r="I6" s="12"/>
    </row>
    <row r="7" spans="1:9" x14ac:dyDescent="0.35">
      <c r="A7" s="3" t="s">
        <v>9</v>
      </c>
      <c r="B7" s="4">
        <v>22.1</v>
      </c>
      <c r="C7" s="4">
        <v>4.13</v>
      </c>
      <c r="D7" s="8">
        <f t="shared" ref="D7:D15" si="0">SUM(B7:C7)</f>
        <v>26.23</v>
      </c>
      <c r="E7" s="6" t="s">
        <v>18</v>
      </c>
      <c r="F7" s="6" t="s">
        <v>18</v>
      </c>
      <c r="G7" s="6" t="s">
        <v>18</v>
      </c>
      <c r="H7" s="9">
        <v>1</v>
      </c>
      <c r="I7" s="12"/>
    </row>
    <row r="8" spans="1:9" x14ac:dyDescent="0.35">
      <c r="A8" s="3" t="s">
        <v>10</v>
      </c>
      <c r="B8" s="4">
        <v>21.83</v>
      </c>
      <c r="C8" s="4">
        <v>9.48</v>
      </c>
      <c r="D8" s="8">
        <f t="shared" si="0"/>
        <v>31.31</v>
      </c>
      <c r="E8" s="4">
        <v>26.03</v>
      </c>
      <c r="F8" s="4">
        <v>12.68</v>
      </c>
      <c r="G8" s="8">
        <f>SUM(E8:F8)</f>
        <v>38.71</v>
      </c>
      <c r="H8" s="10">
        <f>G8/D8</f>
        <v>1.236346215266688</v>
      </c>
      <c r="I8" s="12"/>
    </row>
    <row r="9" spans="1:9" x14ac:dyDescent="0.35">
      <c r="A9" s="3" t="s">
        <v>19</v>
      </c>
      <c r="B9" s="4">
        <v>26.11</v>
      </c>
      <c r="C9" s="4">
        <v>8.1999999999999993</v>
      </c>
      <c r="D9" s="8">
        <f t="shared" si="0"/>
        <v>34.31</v>
      </c>
      <c r="E9" s="4">
        <v>35.869999999999997</v>
      </c>
      <c r="F9" s="4">
        <v>13.5</v>
      </c>
      <c r="G9" s="8">
        <f t="shared" ref="G9:G15" si="1">SUM(E9:F9)</f>
        <v>49.37</v>
      </c>
      <c r="H9" s="10">
        <f t="shared" ref="H9:H15" si="2">G9/D9</f>
        <v>1.4389390848149226</v>
      </c>
      <c r="I9" s="12"/>
    </row>
    <row r="10" spans="1:9" x14ac:dyDescent="0.35">
      <c r="A10" s="3" t="s">
        <v>12</v>
      </c>
      <c r="B10" s="4">
        <v>19.920000000000002</v>
      </c>
      <c r="C10" s="4">
        <v>4.96</v>
      </c>
      <c r="D10" s="8">
        <f t="shared" si="0"/>
        <v>24.880000000000003</v>
      </c>
      <c r="E10" s="6" t="s">
        <v>18</v>
      </c>
      <c r="F10" s="6" t="s">
        <v>18</v>
      </c>
      <c r="G10" s="6" t="s">
        <v>18</v>
      </c>
      <c r="H10" s="9">
        <v>1</v>
      </c>
      <c r="I10" s="12"/>
    </row>
    <row r="11" spans="1:9" x14ac:dyDescent="0.35">
      <c r="A11" s="3" t="s">
        <v>24</v>
      </c>
      <c r="B11" s="4">
        <v>31.64</v>
      </c>
      <c r="C11" s="4">
        <v>10.26</v>
      </c>
      <c r="D11" s="8">
        <f t="shared" si="0"/>
        <v>41.9</v>
      </c>
      <c r="E11" s="4">
        <v>34.93</v>
      </c>
      <c r="F11" s="4">
        <v>16</v>
      </c>
      <c r="G11" s="8">
        <f t="shared" ref="G11:G12" si="3">SUM(E11:F11)</f>
        <v>50.93</v>
      </c>
      <c r="H11" s="10">
        <f t="shared" ref="H11:H13" si="4">G11/D11</f>
        <v>1.2155131264916468</v>
      </c>
      <c r="I11" s="12" t="s">
        <v>35</v>
      </c>
    </row>
    <row r="12" spans="1:9" x14ac:dyDescent="0.35">
      <c r="A12" s="3" t="s">
        <v>13</v>
      </c>
      <c r="B12" s="4">
        <v>24.06</v>
      </c>
      <c r="C12" s="4">
        <v>8.7799999999999994</v>
      </c>
      <c r="D12" s="8">
        <f t="shared" si="0"/>
        <v>32.839999999999996</v>
      </c>
      <c r="E12" s="4">
        <v>26.56</v>
      </c>
      <c r="F12" s="4">
        <v>13.51</v>
      </c>
      <c r="G12" s="8">
        <f t="shared" si="3"/>
        <v>40.07</v>
      </c>
      <c r="H12" s="10">
        <f t="shared" si="4"/>
        <v>1.2201583434835568</v>
      </c>
      <c r="I12" s="12"/>
    </row>
    <row r="13" spans="1:9" x14ac:dyDescent="0.35">
      <c r="A13" s="3" t="s">
        <v>16</v>
      </c>
      <c r="B13" s="4">
        <v>26.12</v>
      </c>
      <c r="C13" s="4">
        <v>12.29</v>
      </c>
      <c r="D13" s="8">
        <f>SUM(B13:C13)</f>
        <v>38.409999999999997</v>
      </c>
      <c r="E13" s="4">
        <v>34.619999999999997</v>
      </c>
      <c r="F13" s="4">
        <v>15.4</v>
      </c>
      <c r="G13" s="8">
        <f>SUM(E13:F13)</f>
        <v>50.019999999999996</v>
      </c>
      <c r="H13" s="10">
        <f t="shared" si="4"/>
        <v>1.302265035147097</v>
      </c>
      <c r="I13" s="12"/>
    </row>
    <row r="14" spans="1:9" x14ac:dyDescent="0.35">
      <c r="A14" s="3" t="s">
        <v>32</v>
      </c>
      <c r="B14" s="4">
        <v>37.29</v>
      </c>
      <c r="C14" s="4">
        <v>14.6</v>
      </c>
      <c r="D14" s="8">
        <f>SUM(B14:C14)</f>
        <v>51.89</v>
      </c>
      <c r="E14" s="4">
        <v>34.979999999999997</v>
      </c>
      <c r="F14" s="4">
        <v>20.79</v>
      </c>
      <c r="G14" s="8">
        <f>SUM(E14:F14)</f>
        <v>55.769999999999996</v>
      </c>
      <c r="H14" s="10">
        <f>G14/D14</f>
        <v>1.0747735594526884</v>
      </c>
      <c r="I14" s="12" t="s">
        <v>92</v>
      </c>
    </row>
    <row r="15" spans="1:9" x14ac:dyDescent="0.35">
      <c r="A15" s="3" t="s">
        <v>17</v>
      </c>
      <c r="B15" s="4">
        <v>24.64</v>
      </c>
      <c r="C15" s="4">
        <v>5.91</v>
      </c>
      <c r="D15" s="8">
        <f t="shared" si="0"/>
        <v>30.55</v>
      </c>
      <c r="E15" s="4">
        <v>30.31</v>
      </c>
      <c r="F15" s="4">
        <v>16.350000000000001</v>
      </c>
      <c r="G15" s="8">
        <f t="shared" si="1"/>
        <v>46.66</v>
      </c>
      <c r="H15" s="10">
        <f t="shared" si="2"/>
        <v>1.5273322422258591</v>
      </c>
      <c r="I15" s="12" t="s">
        <v>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EA4A-D62A-4E21-AFB6-08E819D0E0E7}">
  <dimension ref="A1:I26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38</v>
      </c>
    </row>
    <row r="2" spans="1:9" x14ac:dyDescent="0.35">
      <c r="A2" t="s">
        <v>39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40</v>
      </c>
      <c r="B6" s="4">
        <v>30.21</v>
      </c>
      <c r="C6" s="4">
        <v>13.18</v>
      </c>
      <c r="D6" s="8">
        <f t="shared" ref="D6:D9" si="0">SUM(B6:C6)</f>
        <v>43.39</v>
      </c>
      <c r="E6" s="4">
        <f>35.52+5</f>
        <v>40.520000000000003</v>
      </c>
      <c r="F6" s="4">
        <v>21.42</v>
      </c>
      <c r="G6" s="8">
        <f>SUM(E6:F6)</f>
        <v>61.940000000000005</v>
      </c>
      <c r="H6" s="10">
        <f>G6/D6</f>
        <v>1.4275178612583546</v>
      </c>
      <c r="I6" s="11" t="s">
        <v>47</v>
      </c>
    </row>
    <row r="7" spans="1:9" ht="15" customHeight="1" x14ac:dyDescent="0.35">
      <c r="A7" s="5" t="s">
        <v>29</v>
      </c>
      <c r="B7" s="4">
        <v>42.22</v>
      </c>
      <c r="C7" s="4">
        <v>14.33</v>
      </c>
      <c r="D7" s="8">
        <f t="shared" si="0"/>
        <v>56.55</v>
      </c>
      <c r="E7" s="4">
        <f>45.14+6</f>
        <v>51.14</v>
      </c>
      <c r="F7" s="4">
        <v>15.65</v>
      </c>
      <c r="G7" s="8">
        <f>SUM(E7:F7)</f>
        <v>66.790000000000006</v>
      </c>
      <c r="H7" s="10">
        <f>G7/D7</f>
        <v>1.1810786914235192</v>
      </c>
      <c r="I7" s="11" t="s">
        <v>48</v>
      </c>
    </row>
    <row r="8" spans="1:9" ht="15" customHeight="1" x14ac:dyDescent="0.35">
      <c r="A8" s="5" t="s">
        <v>41</v>
      </c>
      <c r="B8" s="4">
        <v>37.409999999999997</v>
      </c>
      <c r="C8" s="4">
        <v>16.91</v>
      </c>
      <c r="D8" s="8">
        <f t="shared" si="0"/>
        <v>54.319999999999993</v>
      </c>
      <c r="E8" s="4">
        <v>42.04</v>
      </c>
      <c r="F8" s="4">
        <v>18.010000000000002</v>
      </c>
      <c r="G8" s="8">
        <f>SUM(E8:F8)</f>
        <v>60.05</v>
      </c>
      <c r="H8" s="10">
        <f>G8/D8</f>
        <v>1.1054860088365244</v>
      </c>
      <c r="I8" s="11"/>
    </row>
    <row r="9" spans="1:9" ht="15" customHeight="1" x14ac:dyDescent="0.35">
      <c r="A9" s="5" t="s">
        <v>42</v>
      </c>
      <c r="B9" s="4">
        <v>34.130000000000003</v>
      </c>
      <c r="C9" s="4">
        <v>14.58</v>
      </c>
      <c r="D9" s="8">
        <f t="shared" si="0"/>
        <v>48.71</v>
      </c>
      <c r="E9" s="4">
        <v>40.42</v>
      </c>
      <c r="F9" s="4">
        <v>17.63</v>
      </c>
      <c r="G9" s="8">
        <f>SUM(E9:F9)</f>
        <v>58.05</v>
      </c>
      <c r="H9" s="10">
        <f>G9/D9</f>
        <v>1.1917470745226852</v>
      </c>
      <c r="I9" s="11"/>
    </row>
    <row r="10" spans="1:9" x14ac:dyDescent="0.35">
      <c r="A10" s="3" t="s">
        <v>8</v>
      </c>
      <c r="B10" s="4">
        <v>28.24</v>
      </c>
      <c r="C10" s="4">
        <v>11.01</v>
      </c>
      <c r="D10" s="8">
        <f>SUM(B10:C10)</f>
        <v>39.25</v>
      </c>
      <c r="E10" s="6" t="s">
        <v>18</v>
      </c>
      <c r="F10" s="6" t="s">
        <v>18</v>
      </c>
      <c r="G10" s="6" t="s">
        <v>18</v>
      </c>
      <c r="H10" s="9">
        <v>1</v>
      </c>
      <c r="I10" s="12"/>
    </row>
    <row r="11" spans="1:9" x14ac:dyDescent="0.35">
      <c r="A11" s="3" t="s">
        <v>9</v>
      </c>
      <c r="B11" s="4">
        <v>22.1</v>
      </c>
      <c r="C11" s="4">
        <v>4.13</v>
      </c>
      <c r="D11" s="8">
        <f t="shared" ref="D11:D26" si="1">SUM(B11:C11)</f>
        <v>26.23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10</v>
      </c>
      <c r="B12" s="4">
        <v>21.83</v>
      </c>
      <c r="C12" s="4">
        <v>9.48</v>
      </c>
      <c r="D12" s="8">
        <f t="shared" si="1"/>
        <v>31.31</v>
      </c>
      <c r="E12" s="4">
        <v>26.03</v>
      </c>
      <c r="F12" s="4">
        <v>12.68</v>
      </c>
      <c r="G12" s="8">
        <f>SUM(E12:F12)</f>
        <v>38.71</v>
      </c>
      <c r="H12" s="10">
        <f>G12/D12</f>
        <v>1.236346215266688</v>
      </c>
      <c r="I12" s="12"/>
    </row>
    <row r="13" spans="1:9" x14ac:dyDescent="0.35">
      <c r="A13" s="3" t="s">
        <v>11</v>
      </c>
      <c r="B13" s="4">
        <v>35.94</v>
      </c>
      <c r="C13" s="4">
        <v>23.35</v>
      </c>
      <c r="D13" s="8">
        <f t="shared" si="1"/>
        <v>59.29</v>
      </c>
      <c r="E13" s="4">
        <f>39.1+11.25</f>
        <v>50.35</v>
      </c>
      <c r="F13" s="4">
        <v>27.5</v>
      </c>
      <c r="G13" s="8">
        <f t="shared" ref="G13:G26" si="2">SUM(E13:F13)</f>
        <v>77.849999999999994</v>
      </c>
      <c r="H13" s="10">
        <f t="shared" ref="H13:H26" si="3">G13/D13</f>
        <v>1.3130376117389104</v>
      </c>
      <c r="I13" s="12" t="s">
        <v>49</v>
      </c>
    </row>
    <row r="14" spans="1:9" x14ac:dyDescent="0.35">
      <c r="A14" s="3" t="s">
        <v>12</v>
      </c>
      <c r="B14" s="4">
        <v>19.920000000000002</v>
      </c>
      <c r="C14" s="4">
        <v>4.96</v>
      </c>
      <c r="D14" s="8">
        <f t="shared" si="1"/>
        <v>24.880000000000003</v>
      </c>
      <c r="E14" s="6" t="s">
        <v>18</v>
      </c>
      <c r="F14" s="6" t="s">
        <v>18</v>
      </c>
      <c r="G14" s="6" t="s">
        <v>18</v>
      </c>
      <c r="H14" s="9">
        <v>1</v>
      </c>
      <c r="I14" s="12"/>
    </row>
    <row r="15" spans="1:9" x14ac:dyDescent="0.35">
      <c r="A15" s="3" t="s">
        <v>24</v>
      </c>
      <c r="B15" s="4">
        <v>31.64</v>
      </c>
      <c r="C15" s="4">
        <v>10.26</v>
      </c>
      <c r="D15" s="8">
        <f t="shared" si="1"/>
        <v>41.9</v>
      </c>
      <c r="E15" s="4">
        <v>32.159999999999997</v>
      </c>
      <c r="F15" s="4">
        <v>18.239999999999998</v>
      </c>
      <c r="G15" s="8">
        <f t="shared" ref="G15:G17" si="4">SUM(E15:F15)</f>
        <v>50.399999999999991</v>
      </c>
      <c r="H15" s="10">
        <f t="shared" si="3"/>
        <v>1.2028639618138424</v>
      </c>
      <c r="I15" s="12" t="s">
        <v>50</v>
      </c>
    </row>
    <row r="16" spans="1:9" x14ac:dyDescent="0.35">
      <c r="A16" s="3" t="s">
        <v>31</v>
      </c>
      <c r="B16" s="4">
        <v>51.43</v>
      </c>
      <c r="C16" s="4">
        <v>20.25</v>
      </c>
      <c r="D16" s="8">
        <f t="shared" si="1"/>
        <v>71.680000000000007</v>
      </c>
      <c r="E16" s="4">
        <v>53.82</v>
      </c>
      <c r="F16" s="4">
        <v>21.82</v>
      </c>
      <c r="G16" s="8">
        <f t="shared" si="4"/>
        <v>75.64</v>
      </c>
      <c r="H16" s="10">
        <f t="shared" si="3"/>
        <v>1.0552455357142856</v>
      </c>
      <c r="I16" s="12" t="s">
        <v>36</v>
      </c>
    </row>
    <row r="17" spans="1:9" x14ac:dyDescent="0.35">
      <c r="A17" s="3" t="s">
        <v>43</v>
      </c>
      <c r="B17" s="4">
        <v>37.17</v>
      </c>
      <c r="C17" s="4">
        <v>17.25</v>
      </c>
      <c r="D17" s="8">
        <f t="shared" si="1"/>
        <v>54.42</v>
      </c>
      <c r="E17" s="4">
        <v>42.2</v>
      </c>
      <c r="F17" s="4">
        <v>21.12</v>
      </c>
      <c r="G17" s="8">
        <f t="shared" si="4"/>
        <v>63.320000000000007</v>
      </c>
      <c r="H17" s="10">
        <f t="shared" si="3"/>
        <v>1.1635428151414922</v>
      </c>
      <c r="I17" s="12"/>
    </row>
    <row r="18" spans="1:9" x14ac:dyDescent="0.35">
      <c r="A18" s="3" t="s">
        <v>14</v>
      </c>
      <c r="B18" s="4">
        <v>30.51</v>
      </c>
      <c r="C18" s="4">
        <v>17.22</v>
      </c>
      <c r="D18" s="8">
        <f t="shared" si="1"/>
        <v>47.730000000000004</v>
      </c>
      <c r="E18" s="4">
        <v>38.090000000000003</v>
      </c>
      <c r="F18" s="4">
        <v>18.829999999999998</v>
      </c>
      <c r="G18" s="8">
        <f t="shared" si="2"/>
        <v>56.92</v>
      </c>
      <c r="H18" s="10">
        <f t="shared" si="3"/>
        <v>1.1925413785878902</v>
      </c>
      <c r="I18" s="12" t="s">
        <v>51</v>
      </c>
    </row>
    <row r="19" spans="1:9" x14ac:dyDescent="0.35">
      <c r="A19" s="3" t="s">
        <v>44</v>
      </c>
      <c r="B19" s="4">
        <v>47.4</v>
      </c>
      <c r="C19" s="4">
        <v>27.17</v>
      </c>
      <c r="D19" s="8">
        <f t="shared" si="1"/>
        <v>74.569999999999993</v>
      </c>
      <c r="E19" s="4">
        <v>47.43</v>
      </c>
      <c r="F19" s="4">
        <v>32.729999999999997</v>
      </c>
      <c r="G19" s="8">
        <f t="shared" si="2"/>
        <v>80.16</v>
      </c>
      <c r="H19" s="10">
        <f t="shared" si="3"/>
        <v>1.0749631218988871</v>
      </c>
      <c r="I19" s="12" t="s">
        <v>50</v>
      </c>
    </row>
    <row r="20" spans="1:9" x14ac:dyDescent="0.35">
      <c r="A20" s="3" t="s">
        <v>15</v>
      </c>
      <c r="B20" s="4">
        <v>29.11</v>
      </c>
      <c r="C20" s="4">
        <v>11.91</v>
      </c>
      <c r="D20" s="8">
        <f t="shared" si="1"/>
        <v>41.019999999999996</v>
      </c>
      <c r="E20" s="4">
        <v>32.869999999999997</v>
      </c>
      <c r="F20" s="4">
        <v>16.04</v>
      </c>
      <c r="G20" s="8">
        <f t="shared" si="2"/>
        <v>48.91</v>
      </c>
      <c r="H20" s="10">
        <f t="shared" si="3"/>
        <v>1.1923451974646515</v>
      </c>
      <c r="I20" s="3" t="s">
        <v>52</v>
      </c>
    </row>
    <row r="21" spans="1:9" x14ac:dyDescent="0.35">
      <c r="A21" s="3" t="s">
        <v>45</v>
      </c>
      <c r="B21" s="4">
        <v>27.28</v>
      </c>
      <c r="C21" s="4">
        <v>11.29</v>
      </c>
      <c r="D21" s="8">
        <f t="shared" si="1"/>
        <v>38.57</v>
      </c>
      <c r="E21" s="4">
        <v>31.86</v>
      </c>
      <c r="F21" s="4">
        <v>19.14</v>
      </c>
      <c r="G21" s="8">
        <f t="shared" si="2"/>
        <v>51</v>
      </c>
      <c r="H21" s="10">
        <f t="shared" si="3"/>
        <v>1.322271195229453</v>
      </c>
      <c r="I21" s="12"/>
    </row>
    <row r="22" spans="1:9" x14ac:dyDescent="0.35">
      <c r="A22" s="3" t="s">
        <v>21</v>
      </c>
      <c r="B22" s="4">
        <v>31.54</v>
      </c>
      <c r="C22" s="4">
        <v>11.8</v>
      </c>
      <c r="D22" s="8">
        <f t="shared" si="1"/>
        <v>43.34</v>
      </c>
      <c r="E22" s="4">
        <f>34.62+0.85</f>
        <v>35.47</v>
      </c>
      <c r="F22" s="4">
        <v>15.4</v>
      </c>
      <c r="G22" s="8">
        <f t="shared" si="2"/>
        <v>50.87</v>
      </c>
      <c r="H22" s="10">
        <f t="shared" si="3"/>
        <v>1.1737425011536684</v>
      </c>
      <c r="I22" s="12" t="s">
        <v>53</v>
      </c>
    </row>
    <row r="23" spans="1:9" x14ac:dyDescent="0.35">
      <c r="A23" s="3" t="s">
        <v>16</v>
      </c>
      <c r="B23" s="4">
        <v>26.12</v>
      </c>
      <c r="C23" s="4">
        <v>12.29</v>
      </c>
      <c r="D23" s="8">
        <f>SUM(B23:C23)</f>
        <v>38.409999999999997</v>
      </c>
      <c r="E23" s="4">
        <v>34.619999999999997</v>
      </c>
      <c r="F23" s="4">
        <v>15.4</v>
      </c>
      <c r="G23" s="8">
        <f>SUM(E23:F23)</f>
        <v>50.019999999999996</v>
      </c>
      <c r="H23" s="10">
        <f>G23/D23</f>
        <v>1.302265035147097</v>
      </c>
      <c r="I23" s="12"/>
    </row>
    <row r="24" spans="1:9" x14ac:dyDescent="0.35">
      <c r="A24" s="3" t="s">
        <v>32</v>
      </c>
      <c r="B24" s="4">
        <v>37.29</v>
      </c>
      <c r="C24" s="4">
        <v>14.6</v>
      </c>
      <c r="D24" s="8">
        <f>SUM(B24:C24)</f>
        <v>51.89</v>
      </c>
      <c r="E24" s="4">
        <v>42.3</v>
      </c>
      <c r="F24" s="4">
        <v>23.13</v>
      </c>
      <c r="G24" s="8">
        <f>SUM(E24:F24)</f>
        <v>65.429999999999993</v>
      </c>
      <c r="H24" s="10">
        <f>G24/D24</f>
        <v>1.2609365966467525</v>
      </c>
      <c r="I24" s="12" t="s">
        <v>97</v>
      </c>
    </row>
    <row r="25" spans="1:9" x14ac:dyDescent="0.35">
      <c r="A25" s="3" t="s">
        <v>46</v>
      </c>
      <c r="B25" s="4">
        <v>31.85</v>
      </c>
      <c r="C25" s="4">
        <v>19.329999999999998</v>
      </c>
      <c r="D25" s="8">
        <f>SUM(B25:C25)</f>
        <v>51.18</v>
      </c>
      <c r="E25" s="4">
        <v>35.35</v>
      </c>
      <c r="F25" s="4">
        <v>19.36</v>
      </c>
      <c r="G25" s="8">
        <f t="shared" ref="G25" si="5">SUM(E25:F25)</f>
        <v>54.71</v>
      </c>
      <c r="H25" s="10">
        <f t="shared" ref="H25" si="6">G25/D25</f>
        <v>1.0689722547870262</v>
      </c>
      <c r="I25" s="12"/>
    </row>
    <row r="26" spans="1:9" x14ac:dyDescent="0.35">
      <c r="A26" s="3" t="s">
        <v>17</v>
      </c>
      <c r="B26" s="4">
        <v>24.64</v>
      </c>
      <c r="C26" s="4">
        <v>5.91</v>
      </c>
      <c r="D26" s="8">
        <f t="shared" si="1"/>
        <v>30.55</v>
      </c>
      <c r="E26" s="4">
        <v>30.31</v>
      </c>
      <c r="F26" s="4">
        <v>16.350000000000001</v>
      </c>
      <c r="G26" s="8">
        <f t="shared" si="2"/>
        <v>46.66</v>
      </c>
      <c r="H26" s="10">
        <f t="shared" si="3"/>
        <v>1.5273322422258591</v>
      </c>
      <c r="I26" s="12" t="s">
        <v>37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ECDD3-13B8-4979-86AE-301F7D7BB38B}">
  <dimension ref="A1:I21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93</v>
      </c>
    </row>
    <row r="2" spans="1:9" x14ac:dyDescent="0.35">
      <c r="A2" t="s">
        <v>94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3" t="s">
        <v>23</v>
      </c>
      <c r="B6" s="4">
        <v>38.43</v>
      </c>
      <c r="C6" s="4">
        <v>23.09</v>
      </c>
      <c r="D6" s="8">
        <f t="shared" ref="D6" si="0">SUM(B6:C6)</f>
        <v>61.519999999999996</v>
      </c>
      <c r="E6" s="4">
        <v>38.51</v>
      </c>
      <c r="F6" s="4">
        <v>30.29</v>
      </c>
      <c r="G6" s="8">
        <f t="shared" ref="G6" si="1">SUM(E6:F6)</f>
        <v>68.8</v>
      </c>
      <c r="H6" s="10">
        <f t="shared" ref="H6" si="2">G6/D6</f>
        <v>1.1183355006501952</v>
      </c>
      <c r="I6" s="12"/>
    </row>
    <row r="7" spans="1:9" x14ac:dyDescent="0.35">
      <c r="A7" s="5" t="s">
        <v>40</v>
      </c>
      <c r="B7" s="4">
        <v>30.21</v>
      </c>
      <c r="C7" s="4">
        <v>13.18</v>
      </c>
      <c r="D7" s="8">
        <f t="shared" ref="D7:D9" si="3">SUM(B7:C7)</f>
        <v>43.39</v>
      </c>
      <c r="E7" s="4">
        <f>35.52+10</f>
        <v>45.52</v>
      </c>
      <c r="F7" s="4">
        <v>21.42</v>
      </c>
      <c r="G7" s="8">
        <f t="shared" ref="G7:G9" si="4">SUM(E7:F7)</f>
        <v>66.94</v>
      </c>
      <c r="H7" s="10">
        <f>G7/D7</f>
        <v>1.5427517861258353</v>
      </c>
      <c r="I7" s="11" t="s">
        <v>55</v>
      </c>
    </row>
    <row r="8" spans="1:9" x14ac:dyDescent="0.35">
      <c r="A8" s="5" t="s">
        <v>64</v>
      </c>
      <c r="B8" s="4">
        <v>37.409999999999997</v>
      </c>
      <c r="C8" s="4">
        <v>16.91</v>
      </c>
      <c r="D8" s="8">
        <f t="shared" si="3"/>
        <v>54.319999999999993</v>
      </c>
      <c r="E8" s="4">
        <v>42.04</v>
      </c>
      <c r="F8" s="4">
        <v>18.010000000000002</v>
      </c>
      <c r="G8" s="8">
        <f t="shared" si="4"/>
        <v>60.05</v>
      </c>
      <c r="H8" s="10">
        <f t="shared" ref="H8:H9" si="5">G8/D8</f>
        <v>1.1054860088365244</v>
      </c>
      <c r="I8" s="11"/>
    </row>
    <row r="9" spans="1:9" x14ac:dyDescent="0.35">
      <c r="A9" s="5" t="s">
        <v>42</v>
      </c>
      <c r="B9" s="4">
        <v>34.130000000000003</v>
      </c>
      <c r="C9" s="4">
        <v>14.58</v>
      </c>
      <c r="D9" s="8">
        <f t="shared" si="3"/>
        <v>48.71</v>
      </c>
      <c r="E9" s="4">
        <v>40.42</v>
      </c>
      <c r="F9" s="4">
        <v>17.63</v>
      </c>
      <c r="G9" s="8">
        <f t="shared" si="4"/>
        <v>58.05</v>
      </c>
      <c r="H9" s="10">
        <f t="shared" si="5"/>
        <v>1.1917470745226852</v>
      </c>
      <c r="I9" s="11"/>
    </row>
    <row r="10" spans="1:9" x14ac:dyDescent="0.35">
      <c r="A10" s="3" t="s">
        <v>8</v>
      </c>
      <c r="B10" s="4">
        <v>28.24</v>
      </c>
      <c r="C10" s="4">
        <v>11.01</v>
      </c>
      <c r="D10" s="8">
        <f>SUM(B10:C10)</f>
        <v>39.25</v>
      </c>
      <c r="E10" s="6" t="s">
        <v>18</v>
      </c>
      <c r="F10" s="6" t="s">
        <v>18</v>
      </c>
      <c r="G10" s="6" t="s">
        <v>18</v>
      </c>
      <c r="H10" s="9">
        <v>1</v>
      </c>
      <c r="I10" s="12"/>
    </row>
    <row r="11" spans="1:9" x14ac:dyDescent="0.35">
      <c r="A11" s="3" t="s">
        <v>9</v>
      </c>
      <c r="B11" s="4">
        <v>22.1</v>
      </c>
      <c r="C11" s="4">
        <v>4.13</v>
      </c>
      <c r="D11" s="8">
        <f t="shared" ref="D11:D21" si="6">SUM(B11:C11)</f>
        <v>26.23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10</v>
      </c>
      <c r="B12" s="4">
        <v>21.83</v>
      </c>
      <c r="C12" s="4">
        <v>9.48</v>
      </c>
      <c r="D12" s="8">
        <f t="shared" si="6"/>
        <v>31.31</v>
      </c>
      <c r="E12" s="4">
        <v>26.03</v>
      </c>
      <c r="F12" s="4">
        <v>12.68</v>
      </c>
      <c r="G12" s="8">
        <f>SUM(E12:F12)</f>
        <v>38.71</v>
      </c>
      <c r="H12" s="10">
        <f>G12/D12</f>
        <v>1.236346215266688</v>
      </c>
      <c r="I12" s="12"/>
    </row>
    <row r="13" spans="1:9" x14ac:dyDescent="0.35">
      <c r="A13" s="3" t="s">
        <v>19</v>
      </c>
      <c r="B13" s="4">
        <v>26.11</v>
      </c>
      <c r="C13" s="4">
        <v>8.1999999999999993</v>
      </c>
      <c r="D13" s="8">
        <f t="shared" si="6"/>
        <v>34.31</v>
      </c>
      <c r="E13" s="4">
        <v>35.869999999999997</v>
      </c>
      <c r="F13" s="4">
        <v>13.5</v>
      </c>
      <c r="G13" s="8">
        <f t="shared" ref="G13:G21" si="7">SUM(E13:F13)</f>
        <v>49.37</v>
      </c>
      <c r="H13" s="10">
        <f t="shared" ref="H13:H21" si="8">G13/D13</f>
        <v>1.4389390848149226</v>
      </c>
      <c r="I13" s="12"/>
    </row>
    <row r="14" spans="1:9" x14ac:dyDescent="0.35">
      <c r="A14" s="3" t="s">
        <v>12</v>
      </c>
      <c r="B14" s="4">
        <v>19.920000000000002</v>
      </c>
      <c r="C14" s="4">
        <v>4.96</v>
      </c>
      <c r="D14" s="8">
        <f t="shared" si="6"/>
        <v>24.880000000000003</v>
      </c>
      <c r="E14" s="6" t="s">
        <v>18</v>
      </c>
      <c r="F14" s="6" t="s">
        <v>18</v>
      </c>
      <c r="G14" s="6" t="s">
        <v>18</v>
      </c>
      <c r="H14" s="9">
        <v>1</v>
      </c>
      <c r="I14" s="12"/>
    </row>
    <row r="15" spans="1:9" x14ac:dyDescent="0.35">
      <c r="A15" s="3" t="s">
        <v>43</v>
      </c>
      <c r="B15" s="4">
        <v>37.17</v>
      </c>
      <c r="C15" s="4">
        <v>17.25</v>
      </c>
      <c r="D15" s="8">
        <f t="shared" ref="D15" si="9">SUM(B15:C15)</f>
        <v>54.42</v>
      </c>
      <c r="E15" s="4">
        <v>42.2</v>
      </c>
      <c r="F15" s="4">
        <v>21.12</v>
      </c>
      <c r="G15" s="8">
        <f t="shared" ref="G15" si="10">SUM(E15:F15)</f>
        <v>63.320000000000007</v>
      </c>
      <c r="H15" s="10">
        <f t="shared" ref="H15" si="11">G15/D15</f>
        <v>1.1635428151414922</v>
      </c>
      <c r="I15" s="12"/>
    </row>
    <row r="16" spans="1:9" x14ac:dyDescent="0.35">
      <c r="A16" s="3" t="s">
        <v>54</v>
      </c>
      <c r="B16" s="4">
        <v>31.56</v>
      </c>
      <c r="C16" s="4">
        <v>11.74</v>
      </c>
      <c r="D16" s="8">
        <f t="shared" si="6"/>
        <v>43.3</v>
      </c>
      <c r="E16" s="4">
        <v>43.26</v>
      </c>
      <c r="F16" s="4">
        <v>18.3</v>
      </c>
      <c r="G16" s="8">
        <f t="shared" ref="G16" si="12">SUM(E16:F16)</f>
        <v>61.56</v>
      </c>
      <c r="H16" s="10">
        <f t="shared" ref="H16:H19" si="13">G16/D16</f>
        <v>1.4217090069284066</v>
      </c>
      <c r="I16" s="12" t="s">
        <v>95</v>
      </c>
    </row>
    <row r="17" spans="1:9" x14ac:dyDescent="0.35">
      <c r="A17" s="3" t="s">
        <v>14</v>
      </c>
      <c r="B17" s="4">
        <v>30.51</v>
      </c>
      <c r="C17" s="4">
        <v>17.22</v>
      </c>
      <c r="D17" s="8">
        <f t="shared" si="6"/>
        <v>47.730000000000004</v>
      </c>
      <c r="E17" s="4">
        <v>38.090000000000003</v>
      </c>
      <c r="F17" s="4">
        <v>18.829999999999998</v>
      </c>
      <c r="G17" s="8">
        <f t="shared" si="7"/>
        <v>56.92</v>
      </c>
      <c r="H17" s="10">
        <f t="shared" si="13"/>
        <v>1.1925413785878902</v>
      </c>
      <c r="I17" s="12" t="s">
        <v>51</v>
      </c>
    </row>
    <row r="18" spans="1:9" x14ac:dyDescent="0.35">
      <c r="A18" s="3" t="s">
        <v>15</v>
      </c>
      <c r="B18" s="4">
        <v>29.11</v>
      </c>
      <c r="C18" s="4">
        <v>11.91</v>
      </c>
      <c r="D18" s="8">
        <f t="shared" si="6"/>
        <v>41.019999999999996</v>
      </c>
      <c r="E18" s="4">
        <v>32.869999999999997</v>
      </c>
      <c r="F18" s="4">
        <v>16.04</v>
      </c>
      <c r="G18" s="8">
        <f t="shared" si="7"/>
        <v>48.91</v>
      </c>
      <c r="H18" s="10">
        <f t="shared" si="13"/>
        <v>1.1923451974646515</v>
      </c>
      <c r="I18" s="3" t="s">
        <v>77</v>
      </c>
    </row>
    <row r="19" spans="1:9" x14ac:dyDescent="0.35">
      <c r="A19" s="3" t="s">
        <v>45</v>
      </c>
      <c r="B19" s="4">
        <v>27.28</v>
      </c>
      <c r="C19" s="4">
        <v>11.29</v>
      </c>
      <c r="D19" s="8">
        <f t="shared" si="6"/>
        <v>38.57</v>
      </c>
      <c r="E19" s="4">
        <v>31.86</v>
      </c>
      <c r="F19" s="4">
        <v>19.440000000000001</v>
      </c>
      <c r="G19" s="8">
        <f t="shared" si="7"/>
        <v>51.3</v>
      </c>
      <c r="H19" s="10">
        <f t="shared" si="13"/>
        <v>1.3300492610837438</v>
      </c>
      <c r="I19" s="12"/>
    </row>
    <row r="20" spans="1:9" x14ac:dyDescent="0.35">
      <c r="A20" s="3" t="s">
        <v>32</v>
      </c>
      <c r="B20" s="4">
        <v>37.29</v>
      </c>
      <c r="C20" s="4">
        <v>14.6</v>
      </c>
      <c r="D20" s="8">
        <f>SUM(B20:C20)</f>
        <v>51.89</v>
      </c>
      <c r="E20" s="4">
        <v>35.299999999999997</v>
      </c>
      <c r="F20" s="4">
        <v>21.81</v>
      </c>
      <c r="G20" s="8">
        <f>SUM(E20:F20)</f>
        <v>57.11</v>
      </c>
      <c r="H20" s="10">
        <f>G20/D20</f>
        <v>1.1005974176141837</v>
      </c>
      <c r="I20" s="12" t="s">
        <v>96</v>
      </c>
    </row>
    <row r="21" spans="1:9" x14ac:dyDescent="0.35">
      <c r="A21" s="3" t="s">
        <v>17</v>
      </c>
      <c r="B21" s="4">
        <v>24.64</v>
      </c>
      <c r="C21" s="4">
        <v>5.91</v>
      </c>
      <c r="D21" s="8">
        <f t="shared" si="6"/>
        <v>30.55</v>
      </c>
      <c r="E21" s="4">
        <v>30.31</v>
      </c>
      <c r="F21" s="4">
        <v>16.350000000000001</v>
      </c>
      <c r="G21" s="8">
        <f t="shared" si="7"/>
        <v>46.66</v>
      </c>
      <c r="H21" s="10">
        <f t="shared" si="8"/>
        <v>1.5273322422258591</v>
      </c>
      <c r="I21" s="12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42C2-C442-4558-9432-ADBBFFF71052}">
  <dimension ref="A1:I29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99</v>
      </c>
    </row>
    <row r="2" spans="1:9" x14ac:dyDescent="0.35">
      <c r="A2" t="s">
        <v>100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3" t="s">
        <v>57</v>
      </c>
      <c r="B6" s="4">
        <v>37.630000000000003</v>
      </c>
      <c r="C6" s="4">
        <v>18.43</v>
      </c>
      <c r="D6" s="8">
        <f t="shared" ref="D6:D10" si="0">SUM(B6:C6)</f>
        <v>56.06</v>
      </c>
      <c r="E6" s="4">
        <v>41.2</v>
      </c>
      <c r="F6" s="4">
        <v>21.12</v>
      </c>
      <c r="G6" s="8">
        <f t="shared" ref="G6:G10" si="1">SUM(E6:F6)</f>
        <v>62.320000000000007</v>
      </c>
      <c r="H6" s="10">
        <f t="shared" ref="H6:H10" si="2">G6/D6</f>
        <v>1.1116660720656439</v>
      </c>
      <c r="I6" s="12"/>
    </row>
    <row r="7" spans="1:9" ht="15" customHeight="1" x14ac:dyDescent="0.35">
      <c r="A7" s="3" t="s">
        <v>63</v>
      </c>
      <c r="B7" s="4">
        <v>32.880000000000003</v>
      </c>
      <c r="C7" s="4">
        <v>13.06</v>
      </c>
      <c r="D7" s="8">
        <f t="shared" si="0"/>
        <v>45.940000000000005</v>
      </c>
      <c r="E7" s="4">
        <f>41.91</f>
        <v>41.91</v>
      </c>
      <c r="F7" s="4">
        <v>18.3</v>
      </c>
      <c r="G7" s="8">
        <f t="shared" si="1"/>
        <v>60.209999999999994</v>
      </c>
      <c r="H7" s="10">
        <f t="shared" si="2"/>
        <v>1.3106225511536784</v>
      </c>
      <c r="I7" s="12" t="s">
        <v>102</v>
      </c>
    </row>
    <row r="8" spans="1:9" x14ac:dyDescent="0.35">
      <c r="A8" s="5" t="s">
        <v>40</v>
      </c>
      <c r="B8" s="4">
        <v>30.21</v>
      </c>
      <c r="C8" s="4">
        <v>13.18</v>
      </c>
      <c r="D8" s="8">
        <f t="shared" si="0"/>
        <v>43.39</v>
      </c>
      <c r="E8" s="4">
        <v>35.520000000000003</v>
      </c>
      <c r="F8" s="4">
        <v>21.42</v>
      </c>
      <c r="G8" s="8">
        <f t="shared" si="1"/>
        <v>56.940000000000005</v>
      </c>
      <c r="H8" s="10">
        <f>G8/D8</f>
        <v>1.3122839363908736</v>
      </c>
      <c r="I8" s="11" t="s">
        <v>58</v>
      </c>
    </row>
    <row r="9" spans="1:9" x14ac:dyDescent="0.35">
      <c r="A9" s="5" t="s">
        <v>64</v>
      </c>
      <c r="B9" s="4">
        <v>37.409999999999997</v>
      </c>
      <c r="C9" s="4">
        <v>16.91</v>
      </c>
      <c r="D9" s="8">
        <f t="shared" si="0"/>
        <v>54.319999999999993</v>
      </c>
      <c r="E9" s="4">
        <v>42.04</v>
      </c>
      <c r="F9" s="4">
        <v>18.010000000000002</v>
      </c>
      <c r="G9" s="8">
        <f t="shared" si="1"/>
        <v>60.05</v>
      </c>
      <c r="H9" s="10">
        <f t="shared" si="2"/>
        <v>1.1054860088365244</v>
      </c>
      <c r="I9" s="11"/>
    </row>
    <row r="10" spans="1:9" x14ac:dyDescent="0.35">
      <c r="A10" s="5" t="s">
        <v>42</v>
      </c>
      <c r="B10" s="4">
        <v>34.130000000000003</v>
      </c>
      <c r="C10" s="4">
        <v>14.58</v>
      </c>
      <c r="D10" s="8">
        <f t="shared" si="0"/>
        <v>48.71</v>
      </c>
      <c r="E10" s="4">
        <v>40.42</v>
      </c>
      <c r="F10" s="4">
        <v>17.63</v>
      </c>
      <c r="G10" s="8">
        <f t="shared" si="1"/>
        <v>58.05</v>
      </c>
      <c r="H10" s="10">
        <f t="shared" si="2"/>
        <v>1.1917470745226852</v>
      </c>
      <c r="I10" s="11"/>
    </row>
    <row r="11" spans="1:9" x14ac:dyDescent="0.35">
      <c r="A11" s="3" t="s">
        <v>8</v>
      </c>
      <c r="B11" s="4">
        <v>28.24</v>
      </c>
      <c r="C11" s="4">
        <v>11.01</v>
      </c>
      <c r="D11" s="8">
        <f>SUM(B11:C11)</f>
        <v>39.25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9</v>
      </c>
      <c r="B12" s="4">
        <v>22.1</v>
      </c>
      <c r="C12" s="4">
        <v>4.13</v>
      </c>
      <c r="D12" s="8">
        <f t="shared" ref="D12:D29" si="3">SUM(B12:C12)</f>
        <v>26.23</v>
      </c>
      <c r="E12" s="6" t="s">
        <v>18</v>
      </c>
      <c r="F12" s="6" t="s">
        <v>18</v>
      </c>
      <c r="G12" s="6" t="s">
        <v>18</v>
      </c>
      <c r="H12" s="9">
        <v>1</v>
      </c>
      <c r="I12" s="12"/>
    </row>
    <row r="13" spans="1:9" x14ac:dyDescent="0.35">
      <c r="A13" s="3" t="s">
        <v>10</v>
      </c>
      <c r="B13" s="4">
        <v>21.83</v>
      </c>
      <c r="C13" s="4">
        <v>9.48</v>
      </c>
      <c r="D13" s="8">
        <f t="shared" si="3"/>
        <v>31.31</v>
      </c>
      <c r="E13" s="4">
        <v>26.03</v>
      </c>
      <c r="F13" s="4">
        <v>12.68</v>
      </c>
      <c r="G13" s="8">
        <f>SUM(E13:F13)</f>
        <v>38.71</v>
      </c>
      <c r="H13" s="10">
        <f>G13/D13</f>
        <v>1.236346215266688</v>
      </c>
      <c r="I13" s="12"/>
    </row>
    <row r="14" spans="1:9" x14ac:dyDescent="0.35">
      <c r="A14" s="3" t="s">
        <v>19</v>
      </c>
      <c r="B14" s="4">
        <v>26.11</v>
      </c>
      <c r="C14" s="4">
        <v>8.1999999999999993</v>
      </c>
      <c r="D14" s="8">
        <f t="shared" si="3"/>
        <v>34.31</v>
      </c>
      <c r="E14" s="4">
        <v>35.869999999999997</v>
      </c>
      <c r="F14" s="4">
        <v>13.5</v>
      </c>
      <c r="G14" s="8">
        <f t="shared" ref="G14:G29" si="4">SUM(E14:F14)</f>
        <v>49.37</v>
      </c>
      <c r="H14" s="10">
        <f t="shared" ref="H14:H29" si="5">G14/D14</f>
        <v>1.4389390848149226</v>
      </c>
      <c r="I14" s="12"/>
    </row>
    <row r="15" spans="1:9" x14ac:dyDescent="0.35">
      <c r="A15" s="3" t="s">
        <v>11</v>
      </c>
      <c r="B15" s="4">
        <v>35.94</v>
      </c>
      <c r="C15" s="4">
        <v>23.35</v>
      </c>
      <c r="D15" s="8">
        <f t="shared" si="3"/>
        <v>59.29</v>
      </c>
      <c r="E15" s="4">
        <v>39.1</v>
      </c>
      <c r="F15" s="4">
        <v>27.5</v>
      </c>
      <c r="G15" s="8">
        <f t="shared" si="4"/>
        <v>66.599999999999994</v>
      </c>
      <c r="H15" s="10">
        <f t="shared" si="5"/>
        <v>1.1232922921234609</v>
      </c>
      <c r="I15" s="12"/>
    </row>
    <row r="16" spans="1:9" x14ac:dyDescent="0.35">
      <c r="A16" s="3" t="s">
        <v>12</v>
      </c>
      <c r="B16" s="4">
        <v>19.920000000000002</v>
      </c>
      <c r="C16" s="4">
        <v>4.96</v>
      </c>
      <c r="D16" s="8">
        <f t="shared" si="3"/>
        <v>24.880000000000003</v>
      </c>
      <c r="E16" s="6" t="s">
        <v>18</v>
      </c>
      <c r="F16" s="6" t="s">
        <v>18</v>
      </c>
      <c r="G16" s="6" t="s">
        <v>18</v>
      </c>
      <c r="H16" s="9">
        <v>1</v>
      </c>
      <c r="I16" s="12"/>
    </row>
    <row r="17" spans="1:9" x14ac:dyDescent="0.35">
      <c r="A17" s="3" t="s">
        <v>24</v>
      </c>
      <c r="B17" s="4">
        <v>31.64</v>
      </c>
      <c r="C17" s="4">
        <v>10.26</v>
      </c>
      <c r="D17" s="8">
        <f t="shared" si="3"/>
        <v>41.9</v>
      </c>
      <c r="E17" s="4">
        <v>31.06</v>
      </c>
      <c r="F17" s="4">
        <v>14.23</v>
      </c>
      <c r="G17" s="8">
        <f t="shared" ref="G17:G19" si="6">SUM(E17:F17)</f>
        <v>45.29</v>
      </c>
      <c r="H17" s="10">
        <f t="shared" ref="H17:H25" si="7">G17/D17</f>
        <v>1.08090692124105</v>
      </c>
      <c r="I17" s="12" t="s">
        <v>73</v>
      </c>
    </row>
    <row r="18" spans="1:9" x14ac:dyDescent="0.35">
      <c r="A18" s="3" t="s">
        <v>54</v>
      </c>
      <c r="B18" s="4">
        <v>31.56</v>
      </c>
      <c r="C18" s="4">
        <v>11.74</v>
      </c>
      <c r="D18" s="8">
        <f t="shared" si="3"/>
        <v>43.3</v>
      </c>
      <c r="E18" s="4">
        <v>43.26</v>
      </c>
      <c r="F18" s="4">
        <v>18.3</v>
      </c>
      <c r="G18" s="8">
        <f t="shared" si="6"/>
        <v>61.56</v>
      </c>
      <c r="H18" s="10">
        <f t="shared" si="7"/>
        <v>1.4217090069284066</v>
      </c>
      <c r="I18" s="12" t="s">
        <v>95</v>
      </c>
    </row>
    <row r="19" spans="1:9" x14ac:dyDescent="0.35">
      <c r="A19" s="3" t="s">
        <v>13</v>
      </c>
      <c r="B19" s="4">
        <v>24.06</v>
      </c>
      <c r="C19" s="4">
        <v>8.7799999999999994</v>
      </c>
      <c r="D19" s="8">
        <f t="shared" si="3"/>
        <v>32.839999999999996</v>
      </c>
      <c r="E19" s="4">
        <v>26.56</v>
      </c>
      <c r="F19" s="4">
        <v>13.51</v>
      </c>
      <c r="G19" s="8">
        <f t="shared" si="6"/>
        <v>40.07</v>
      </c>
      <c r="H19" s="10">
        <f t="shared" si="7"/>
        <v>1.2201583434835568</v>
      </c>
      <c r="I19" s="12"/>
    </row>
    <row r="20" spans="1:9" x14ac:dyDescent="0.35">
      <c r="A20" s="3" t="s">
        <v>14</v>
      </c>
      <c r="B20" s="4">
        <v>30.51</v>
      </c>
      <c r="C20" s="4">
        <v>17.22</v>
      </c>
      <c r="D20" s="8">
        <f t="shared" si="3"/>
        <v>47.730000000000004</v>
      </c>
      <c r="E20" s="4">
        <v>38.090000000000003</v>
      </c>
      <c r="F20" s="4">
        <v>18.829999999999998</v>
      </c>
      <c r="G20" s="8">
        <f t="shared" si="4"/>
        <v>56.92</v>
      </c>
      <c r="H20" s="10">
        <f t="shared" si="7"/>
        <v>1.1925413785878902</v>
      </c>
      <c r="I20" s="12" t="s">
        <v>76</v>
      </c>
    </row>
    <row r="21" spans="1:9" x14ac:dyDescent="0.35">
      <c r="A21" s="3" t="s">
        <v>15</v>
      </c>
      <c r="B21" s="4">
        <v>29.11</v>
      </c>
      <c r="C21" s="4">
        <v>11.91</v>
      </c>
      <c r="D21" s="8">
        <f t="shared" si="3"/>
        <v>41.019999999999996</v>
      </c>
      <c r="E21" s="4">
        <v>32.869999999999997</v>
      </c>
      <c r="F21" s="4">
        <v>16.04</v>
      </c>
      <c r="G21" s="8">
        <f t="shared" si="4"/>
        <v>48.91</v>
      </c>
      <c r="H21" s="10">
        <f t="shared" si="7"/>
        <v>1.1923451974646515</v>
      </c>
      <c r="I21" s="3" t="s">
        <v>77</v>
      </c>
    </row>
    <row r="22" spans="1:9" x14ac:dyDescent="0.35">
      <c r="A22" s="3" t="s">
        <v>88</v>
      </c>
      <c r="B22" s="4">
        <v>37.92</v>
      </c>
      <c r="C22" s="4">
        <v>16.170000000000002</v>
      </c>
      <c r="D22" s="8">
        <f t="shared" si="3"/>
        <v>54.09</v>
      </c>
      <c r="E22" s="4">
        <v>29.74</v>
      </c>
      <c r="F22" s="4">
        <v>19.7</v>
      </c>
      <c r="G22" s="8">
        <f t="shared" si="4"/>
        <v>49.44</v>
      </c>
      <c r="H22" s="13">
        <f t="shared" si="7"/>
        <v>0.91403216860787562</v>
      </c>
      <c r="I22" s="12" t="s">
        <v>73</v>
      </c>
    </row>
    <row r="23" spans="1:9" x14ac:dyDescent="0.35">
      <c r="A23" s="3" t="s">
        <v>45</v>
      </c>
      <c r="B23" s="4">
        <v>27.28</v>
      </c>
      <c r="C23" s="4">
        <v>11.29</v>
      </c>
      <c r="D23" s="8">
        <f t="shared" si="3"/>
        <v>38.57</v>
      </c>
      <c r="E23" s="4">
        <v>31.86</v>
      </c>
      <c r="F23" s="4">
        <v>19.14</v>
      </c>
      <c r="G23" s="8">
        <f t="shared" si="4"/>
        <v>51</v>
      </c>
      <c r="H23" s="10">
        <f t="shared" si="7"/>
        <v>1.322271195229453</v>
      </c>
      <c r="I23" s="12"/>
    </row>
    <row r="24" spans="1:9" x14ac:dyDescent="0.35">
      <c r="A24" s="3" t="s">
        <v>21</v>
      </c>
      <c r="B24" s="4">
        <v>31.54</v>
      </c>
      <c r="C24" s="4">
        <v>11.8</v>
      </c>
      <c r="D24" s="8">
        <f t="shared" si="3"/>
        <v>43.34</v>
      </c>
      <c r="E24" s="4">
        <v>34.89</v>
      </c>
      <c r="F24" s="4">
        <v>15.4</v>
      </c>
      <c r="G24" s="8">
        <f t="shared" si="4"/>
        <v>50.29</v>
      </c>
      <c r="H24" s="10">
        <f t="shared" si="7"/>
        <v>1.1603599446239039</v>
      </c>
      <c r="I24" s="12"/>
    </row>
    <row r="25" spans="1:9" x14ac:dyDescent="0.35">
      <c r="A25" s="3" t="s">
        <v>16</v>
      </c>
      <c r="B25" s="4">
        <v>26.12</v>
      </c>
      <c r="C25" s="4">
        <v>12.29</v>
      </c>
      <c r="D25" s="8">
        <f>SUM(B25:C25)</f>
        <v>38.409999999999997</v>
      </c>
      <c r="E25" s="4">
        <f>34.62+0.85</f>
        <v>35.47</v>
      </c>
      <c r="F25" s="4">
        <v>15.4</v>
      </c>
      <c r="G25" s="8">
        <f>SUM(E25:F25)</f>
        <v>50.87</v>
      </c>
      <c r="H25" s="10">
        <f t="shared" si="7"/>
        <v>1.3243946888831033</v>
      </c>
      <c r="I25" s="12" t="s">
        <v>53</v>
      </c>
    </row>
    <row r="26" spans="1:9" x14ac:dyDescent="0.35">
      <c r="A26" s="3" t="s">
        <v>32</v>
      </c>
      <c r="B26" s="4">
        <v>37.29</v>
      </c>
      <c r="C26" s="4">
        <v>14.6</v>
      </c>
      <c r="D26" s="8">
        <f>SUM(B26:C26)</f>
        <v>51.89</v>
      </c>
      <c r="E26" s="4">
        <v>29.74</v>
      </c>
      <c r="F26" s="4">
        <v>19.7</v>
      </c>
      <c r="G26" s="8">
        <f>SUM(E26:F26)</f>
        <v>49.44</v>
      </c>
      <c r="H26" s="13">
        <f>G26/D26</f>
        <v>0.95278473694353438</v>
      </c>
      <c r="I26" s="12" t="s">
        <v>103</v>
      </c>
    </row>
    <row r="27" spans="1:9" x14ac:dyDescent="0.35">
      <c r="A27" s="3" t="s">
        <v>46</v>
      </c>
      <c r="B27" s="4">
        <v>31.85</v>
      </c>
      <c r="C27" s="4">
        <v>19.329999999999998</v>
      </c>
      <c r="D27" s="8">
        <f>SUM(B27:C27)</f>
        <v>51.18</v>
      </c>
      <c r="E27" s="4">
        <v>35.35</v>
      </c>
      <c r="F27" s="4">
        <v>19.36</v>
      </c>
      <c r="G27" s="8">
        <f t="shared" ref="G27:G28" si="8">SUM(E27:F27)</f>
        <v>54.71</v>
      </c>
      <c r="H27" s="10">
        <f t="shared" ref="H27:H28" si="9">G27/D27</f>
        <v>1.0689722547870262</v>
      </c>
      <c r="I27" s="12"/>
    </row>
    <row r="28" spans="1:9" x14ac:dyDescent="0.35">
      <c r="A28" s="3" t="s">
        <v>101</v>
      </c>
      <c r="B28" s="4">
        <v>25.65</v>
      </c>
      <c r="C28" s="4">
        <v>14.4</v>
      </c>
      <c r="D28" s="8">
        <f>SUM(B28:C28)</f>
        <v>40.049999999999997</v>
      </c>
      <c r="E28" s="4">
        <v>26.94</v>
      </c>
      <c r="F28" s="4">
        <v>19.36</v>
      </c>
      <c r="G28" s="8">
        <f t="shared" si="8"/>
        <v>46.3</v>
      </c>
      <c r="H28" s="10">
        <f t="shared" si="9"/>
        <v>1.1560549313358301</v>
      </c>
      <c r="I28" s="12"/>
    </row>
    <row r="29" spans="1:9" x14ac:dyDescent="0.35">
      <c r="A29" s="3" t="s">
        <v>17</v>
      </c>
      <c r="B29" s="4">
        <v>24.64</v>
      </c>
      <c r="C29" s="4">
        <v>5.91</v>
      </c>
      <c r="D29" s="8">
        <f t="shared" si="3"/>
        <v>30.55</v>
      </c>
      <c r="E29" s="4">
        <f>30.31+2.75</f>
        <v>33.06</v>
      </c>
      <c r="F29" s="4">
        <v>16.350000000000001</v>
      </c>
      <c r="G29" s="8">
        <f t="shared" si="4"/>
        <v>49.410000000000004</v>
      </c>
      <c r="H29" s="10">
        <f t="shared" si="5"/>
        <v>1.6173486088379707</v>
      </c>
      <c r="I29" s="12" t="s">
        <v>79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206F-CB4A-4A4C-919F-D485FA83627A}">
  <dimension ref="A1:I17"/>
  <sheetViews>
    <sheetView zoomScaleNormal="100" workbookViewId="0"/>
  </sheetViews>
  <sheetFormatPr defaultRowHeight="14.5" x14ac:dyDescent="0.35"/>
  <cols>
    <col min="1" max="1" width="40.7265625" customWidth="1"/>
    <col min="2" max="8" width="15.7265625" customWidth="1"/>
    <col min="9" max="9" width="60.7265625" customWidth="1"/>
  </cols>
  <sheetData>
    <row r="1" spans="1:9" x14ac:dyDescent="0.35">
      <c r="A1" s="1" t="s">
        <v>60</v>
      </c>
    </row>
    <row r="2" spans="1:9" x14ac:dyDescent="0.35">
      <c r="A2" t="s">
        <v>59</v>
      </c>
    </row>
    <row r="5" spans="1:9" ht="43.5" x14ac:dyDescent="0.3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20</v>
      </c>
    </row>
    <row r="6" spans="1:9" ht="15" customHeight="1" x14ac:dyDescent="0.35">
      <c r="A6" s="5" t="s">
        <v>40</v>
      </c>
      <c r="B6" s="4">
        <v>30.21</v>
      </c>
      <c r="C6" s="4">
        <v>13.18</v>
      </c>
      <c r="D6" s="8">
        <f t="shared" ref="D6" si="0">SUM(B6:C6)</f>
        <v>43.39</v>
      </c>
      <c r="E6" s="4">
        <v>35.520000000000003</v>
      </c>
      <c r="F6" s="4">
        <v>21.42</v>
      </c>
      <c r="G6" s="8">
        <f>SUM(E6:F6)</f>
        <v>56.940000000000005</v>
      </c>
      <c r="H6" s="10">
        <f>G6/D6</f>
        <v>1.3122839363908736</v>
      </c>
      <c r="I6" s="11" t="s">
        <v>58</v>
      </c>
    </row>
    <row r="7" spans="1:9" x14ac:dyDescent="0.35">
      <c r="A7" s="3" t="s">
        <v>8</v>
      </c>
      <c r="B7" s="4">
        <v>28.24</v>
      </c>
      <c r="C7" s="4">
        <v>11.01</v>
      </c>
      <c r="D7" s="8">
        <f>SUM(B7:C7)</f>
        <v>39.25</v>
      </c>
      <c r="E7" s="6" t="s">
        <v>18</v>
      </c>
      <c r="F7" s="6" t="s">
        <v>18</v>
      </c>
      <c r="G7" s="6" t="s">
        <v>18</v>
      </c>
      <c r="H7" s="9">
        <v>1</v>
      </c>
      <c r="I7" s="12"/>
    </row>
    <row r="8" spans="1:9" x14ac:dyDescent="0.35">
      <c r="A8" s="3" t="s">
        <v>9</v>
      </c>
      <c r="B8" s="4">
        <v>22.1</v>
      </c>
      <c r="C8" s="4">
        <v>4.13</v>
      </c>
      <c r="D8" s="8">
        <f t="shared" ref="D8:D17" si="1">SUM(B8:C8)</f>
        <v>26.23</v>
      </c>
      <c r="E8" s="6" t="s">
        <v>18</v>
      </c>
      <c r="F8" s="6" t="s">
        <v>18</v>
      </c>
      <c r="G8" s="6" t="s">
        <v>18</v>
      </c>
      <c r="H8" s="9">
        <v>1</v>
      </c>
      <c r="I8" s="12"/>
    </row>
    <row r="9" spans="1:9" x14ac:dyDescent="0.35">
      <c r="A9" s="3" t="s">
        <v>10</v>
      </c>
      <c r="B9" s="4">
        <v>21.83</v>
      </c>
      <c r="C9" s="4">
        <v>9.48</v>
      </c>
      <c r="D9" s="8">
        <f t="shared" si="1"/>
        <v>31.31</v>
      </c>
      <c r="E9" s="4">
        <v>26.03</v>
      </c>
      <c r="F9" s="4">
        <v>12.68</v>
      </c>
      <c r="G9" s="8">
        <f>SUM(E9:F9)</f>
        <v>38.71</v>
      </c>
      <c r="H9" s="10">
        <f>G9/D9</f>
        <v>1.236346215266688</v>
      </c>
      <c r="I9" s="12"/>
    </row>
    <row r="10" spans="1:9" x14ac:dyDescent="0.35">
      <c r="A10" s="3" t="s">
        <v>19</v>
      </c>
      <c r="B10" s="4">
        <v>26.11</v>
      </c>
      <c r="C10" s="4">
        <v>8.1999999999999993</v>
      </c>
      <c r="D10" s="8">
        <f t="shared" si="1"/>
        <v>34.31</v>
      </c>
      <c r="E10" s="4">
        <v>35.869999999999997</v>
      </c>
      <c r="F10" s="4">
        <v>13.5</v>
      </c>
      <c r="G10" s="8">
        <f t="shared" ref="G10:G17" si="2">SUM(E10:F10)</f>
        <v>49.37</v>
      </c>
      <c r="H10" s="10">
        <f t="shared" ref="H10:H17" si="3">G10/D10</f>
        <v>1.4389390848149226</v>
      </c>
      <c r="I10" s="12"/>
    </row>
    <row r="11" spans="1:9" x14ac:dyDescent="0.35">
      <c r="A11" s="3" t="s">
        <v>12</v>
      </c>
      <c r="B11" s="4">
        <v>19.920000000000002</v>
      </c>
      <c r="C11" s="4">
        <v>4.96</v>
      </c>
      <c r="D11" s="8">
        <f t="shared" si="1"/>
        <v>24.880000000000003</v>
      </c>
      <c r="E11" s="6" t="s">
        <v>18</v>
      </c>
      <c r="F11" s="6" t="s">
        <v>18</v>
      </c>
      <c r="G11" s="6" t="s">
        <v>18</v>
      </c>
      <c r="H11" s="9">
        <v>1</v>
      </c>
      <c r="I11" s="12"/>
    </row>
    <row r="12" spans="1:9" x14ac:dyDescent="0.35">
      <c r="A12" s="3" t="s">
        <v>13</v>
      </c>
      <c r="B12" s="4">
        <v>24.06</v>
      </c>
      <c r="C12" s="4">
        <v>8.7799999999999994</v>
      </c>
      <c r="D12" s="8">
        <f t="shared" si="1"/>
        <v>32.839999999999996</v>
      </c>
      <c r="E12" s="4">
        <v>26.56</v>
      </c>
      <c r="F12" s="4">
        <v>13.51</v>
      </c>
      <c r="G12" s="8">
        <f t="shared" ref="G12" si="4">SUM(E12:F12)</f>
        <v>40.07</v>
      </c>
      <c r="H12" s="10">
        <f t="shared" ref="H12" si="5">G12/D12</f>
        <v>1.2201583434835568</v>
      </c>
      <c r="I12" s="12"/>
    </row>
    <row r="13" spans="1:9" x14ac:dyDescent="0.35">
      <c r="A13" s="3" t="s">
        <v>14</v>
      </c>
      <c r="B13" s="4">
        <v>30.51</v>
      </c>
      <c r="C13" s="4">
        <v>17.22</v>
      </c>
      <c r="D13" s="8">
        <f t="shared" si="1"/>
        <v>47.730000000000004</v>
      </c>
      <c r="E13" s="4">
        <v>38.090000000000003</v>
      </c>
      <c r="F13" s="4">
        <v>18.829999999999998</v>
      </c>
      <c r="G13" s="8">
        <f t="shared" si="2"/>
        <v>56.92</v>
      </c>
      <c r="H13" s="10">
        <f t="shared" si="3"/>
        <v>1.1925413785878902</v>
      </c>
      <c r="I13" s="12" t="s">
        <v>51</v>
      </c>
    </row>
    <row r="14" spans="1:9" x14ac:dyDescent="0.35">
      <c r="A14" s="3" t="s">
        <v>15</v>
      </c>
      <c r="B14" s="4">
        <v>29.11</v>
      </c>
      <c r="C14" s="4">
        <v>11.91</v>
      </c>
      <c r="D14" s="8">
        <f t="shared" si="1"/>
        <v>41.019999999999996</v>
      </c>
      <c r="E14" s="4">
        <v>39.85</v>
      </c>
      <c r="F14" s="4">
        <v>19.77</v>
      </c>
      <c r="G14" s="8">
        <f t="shared" si="2"/>
        <v>59.620000000000005</v>
      </c>
      <c r="H14" s="10">
        <f t="shared" ref="H14:H15" si="6">G14/D14</f>
        <v>1.4534373476353002</v>
      </c>
      <c r="I14" s="3" t="s">
        <v>52</v>
      </c>
    </row>
    <row r="15" spans="1:9" x14ac:dyDescent="0.35">
      <c r="A15" s="3" t="s">
        <v>45</v>
      </c>
      <c r="B15" s="4">
        <v>27.28</v>
      </c>
      <c r="C15" s="4">
        <v>11.29</v>
      </c>
      <c r="D15" s="8">
        <f t="shared" si="1"/>
        <v>38.57</v>
      </c>
      <c r="E15" s="4">
        <v>31.86</v>
      </c>
      <c r="F15" s="4">
        <v>19.14</v>
      </c>
      <c r="G15" s="8">
        <f t="shared" si="2"/>
        <v>51</v>
      </c>
      <c r="H15" s="10">
        <f t="shared" si="6"/>
        <v>1.322271195229453</v>
      </c>
      <c r="I15" s="12"/>
    </row>
    <row r="16" spans="1:9" x14ac:dyDescent="0.35">
      <c r="A16" s="3" t="s">
        <v>16</v>
      </c>
      <c r="B16" s="4">
        <v>26.12</v>
      </c>
      <c r="C16" s="4">
        <v>12.29</v>
      </c>
      <c r="D16" s="8">
        <f>SUM(B16:C16)</f>
        <v>38.409999999999997</v>
      </c>
      <c r="E16" s="4">
        <v>34.619999999999997</v>
      </c>
      <c r="F16" s="4">
        <v>15.4</v>
      </c>
      <c r="G16" s="8">
        <f>SUM(E16:F16)</f>
        <v>50.019999999999996</v>
      </c>
      <c r="H16" s="10">
        <f>G16/D16</f>
        <v>1.302265035147097</v>
      </c>
      <c r="I16" s="12"/>
    </row>
    <row r="17" spans="1:9" x14ac:dyDescent="0.35">
      <c r="A17" s="3" t="s">
        <v>17</v>
      </c>
      <c r="B17" s="4">
        <v>24.64</v>
      </c>
      <c r="C17" s="4">
        <v>5.91</v>
      </c>
      <c r="D17" s="8">
        <f t="shared" si="1"/>
        <v>30.55</v>
      </c>
      <c r="E17" s="4">
        <v>30.31</v>
      </c>
      <c r="F17" s="4">
        <v>16.350000000000001</v>
      </c>
      <c r="G17" s="8">
        <f t="shared" si="2"/>
        <v>46.66</v>
      </c>
      <c r="H17" s="10">
        <f t="shared" si="3"/>
        <v>1.5273322422258591</v>
      </c>
      <c r="I17" s="12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Region 1</vt:lpstr>
      <vt:lpstr>Region 2</vt:lpstr>
      <vt:lpstr>Region 3</vt:lpstr>
      <vt:lpstr>Region 4</vt:lpstr>
      <vt:lpstr>Region 5</vt:lpstr>
      <vt:lpstr>Region 6</vt:lpstr>
      <vt:lpstr>Region 7</vt:lpstr>
      <vt:lpstr>Region 8</vt:lpstr>
      <vt:lpstr>Region 9</vt:lpstr>
      <vt:lpstr>Region 10</vt:lpstr>
      <vt:lpstr>Region 11</vt:lpstr>
      <vt:lpstr>Region 12</vt:lpstr>
      <vt:lpstr>Region 13</vt:lpstr>
      <vt:lpstr>Region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Larson Tyler</dc:creator>
  <cp:lastModifiedBy>Tracy Rutten</cp:lastModifiedBy>
  <dcterms:created xsi:type="dcterms:W3CDTF">2021-05-11T16:51:21Z</dcterms:created>
  <dcterms:modified xsi:type="dcterms:W3CDTF">2021-05-13T18:31:30Z</dcterms:modified>
</cp:coreProperties>
</file>